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ZitnyT\Documents\PRÁCE\Jizera\MB\"/>
    </mc:Choice>
  </mc:AlternateContent>
  <xr:revisionPtr revIDLastSave="0" documentId="13_ncr:1_{4260C5B8-3F80-437D-9125-0917FF447BB3}" xr6:coauthVersionLast="45" xr6:coauthVersionMax="45" xr10:uidLastSave="{00000000-0000-0000-0000-000000000000}"/>
  <workbookProtection workbookAlgorithmName="SHA-512" workbookHashValue="0EyyyRCLE6CX56lbqIqU/SBszwbg214WjVeC0Hcg8zI3Mi7dWQHxVYJvaPW+O1yoTHZjXv2msCK90JrhUOEoIw==" workbookSaltValue="7Y0lwjRtojcX4No9X3jSLg==" workbookSpinCount="100000" lockStructure="1"/>
  <bookViews>
    <workbookView xWindow="-108" yWindow="-108" windowWidth="23256" windowHeight="12768" activeTab="1" xr2:uid="{00000000-000D-0000-FFFF-FFFF00000000}"/>
  </bookViews>
  <sheets>
    <sheet name="Rekapitulace stavby" sheetId="1" r:id="rId1"/>
    <sheet name="01 - SO 03 - Přeložky vod..." sheetId="2" r:id="rId2"/>
    <sheet name="02 - SO 09 - Oprava komun..." sheetId="3" r:id="rId3"/>
    <sheet name="03 - VRN" sheetId="4" r:id="rId4"/>
    <sheet name="Pokyny pro vyplnění" sheetId="5" r:id="rId5"/>
  </sheets>
  <definedNames>
    <definedName name="_xlnm._FilterDatabase" localSheetId="1" hidden="1">'01 - SO 03 - Přeložky vod...'!$C$89:$K$173</definedName>
    <definedName name="_xlnm._FilterDatabase" localSheetId="2" hidden="1">'02 - SO 09 - Oprava komun...'!$C$82:$K$94</definedName>
    <definedName name="_xlnm._FilterDatabase" localSheetId="3" hidden="1">'03 - VRN'!$C$79:$K$94</definedName>
    <definedName name="_xlnm.Print_Titles" localSheetId="1">'01 - SO 03 - Přeložky vod...'!$89:$89</definedName>
    <definedName name="_xlnm.Print_Titles" localSheetId="2">'02 - SO 09 - Oprava komun...'!$82:$82</definedName>
    <definedName name="_xlnm.Print_Titles" localSheetId="3">'03 - VRN'!$79:$79</definedName>
    <definedName name="_xlnm.Print_Titles" localSheetId="0">'Rekapitulace stavby'!$52:$52</definedName>
    <definedName name="_xlnm.Print_Area" localSheetId="1">'01 - SO 03 - Přeložky vod...'!$C$4:$J$39,'01 - SO 03 - Přeložky vod...'!$C$45:$J$71,'01 - SO 03 - Přeložky vod...'!$C$77:$K$173</definedName>
    <definedName name="_xlnm.Print_Area" localSheetId="2">'02 - SO 09 - Oprava komun...'!$C$4:$J$39,'02 - SO 09 - Oprava komun...'!$C$45:$J$64,'02 - SO 09 - Oprava komun...'!$C$70:$K$94</definedName>
    <definedName name="_xlnm.Print_Area" localSheetId="3">'03 - VRN'!$C$4:$J$39,'03 - VRN'!$C$45:$J$61,'03 - VRN'!$C$67:$K$94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8" i="2" l="1"/>
  <c r="J105" i="2"/>
  <c r="J37" i="4"/>
  <c r="J36" i="4"/>
  <c r="AY57" i="1"/>
  <c r="J35" i="4"/>
  <c r="AX57" i="1" s="1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 s="1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 s="1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 s="1"/>
  <c r="BI88" i="4"/>
  <c r="BH88" i="4"/>
  <c r="BG88" i="4"/>
  <c r="BF88" i="4"/>
  <c r="T88" i="4"/>
  <c r="R88" i="4"/>
  <c r="P88" i="4"/>
  <c r="BK88" i="4"/>
  <c r="J88" i="4"/>
  <c r="BE88" i="4"/>
  <c r="BI87" i="4"/>
  <c r="BH87" i="4"/>
  <c r="BG87" i="4"/>
  <c r="BF87" i="4"/>
  <c r="T87" i="4"/>
  <c r="R87" i="4"/>
  <c r="P87" i="4"/>
  <c r="BK87" i="4"/>
  <c r="J87" i="4"/>
  <c r="BE87" i="4" s="1"/>
  <c r="BI86" i="4"/>
  <c r="BH86" i="4"/>
  <c r="BG86" i="4"/>
  <c r="BF86" i="4"/>
  <c r="T86" i="4"/>
  <c r="R86" i="4"/>
  <c r="P86" i="4"/>
  <c r="BK86" i="4"/>
  <c r="J86" i="4"/>
  <c r="BE86" i="4"/>
  <c r="BI85" i="4"/>
  <c r="BH85" i="4"/>
  <c r="BG85" i="4"/>
  <c r="BF85" i="4"/>
  <c r="T85" i="4"/>
  <c r="R85" i="4"/>
  <c r="P85" i="4"/>
  <c r="BK85" i="4"/>
  <c r="J85" i="4"/>
  <c r="BE85" i="4" s="1"/>
  <c r="BI84" i="4"/>
  <c r="BH84" i="4"/>
  <c r="BG84" i="4"/>
  <c r="BF84" i="4"/>
  <c r="T84" i="4"/>
  <c r="R84" i="4"/>
  <c r="P84" i="4"/>
  <c r="BK84" i="4"/>
  <c r="J84" i="4"/>
  <c r="BE84" i="4"/>
  <c r="BI83" i="4"/>
  <c r="F37" i="4" s="1"/>
  <c r="BD57" i="1" s="1"/>
  <c r="BH83" i="4"/>
  <c r="BG83" i="4"/>
  <c r="BF83" i="4"/>
  <c r="T83" i="4"/>
  <c r="R83" i="4"/>
  <c r="P83" i="4"/>
  <c r="BK83" i="4"/>
  <c r="J83" i="4"/>
  <c r="BE83" i="4" s="1"/>
  <c r="BI82" i="4"/>
  <c r="BH82" i="4"/>
  <c r="F36" i="4"/>
  <c r="BC57" i="1" s="1"/>
  <c r="BG82" i="4"/>
  <c r="F35" i="4" s="1"/>
  <c r="BB57" i="1" s="1"/>
  <c r="BF82" i="4"/>
  <c r="J34" i="4"/>
  <c r="AW57" i="1" s="1"/>
  <c r="F34" i="4"/>
  <c r="BA57" i="1" s="1"/>
  <c r="T82" i="4"/>
  <c r="T81" i="4" s="1"/>
  <c r="T80" i="4" s="1"/>
  <c r="R82" i="4"/>
  <c r="R81" i="4"/>
  <c r="R80" i="4" s="1"/>
  <c r="P82" i="4"/>
  <c r="P81" i="4" s="1"/>
  <c r="P80" i="4"/>
  <c r="AU57" i="1" s="1"/>
  <c r="BK82" i="4"/>
  <c r="BK81" i="4" s="1"/>
  <c r="BK80" i="4" s="1"/>
  <c r="J80" i="4" s="1"/>
  <c r="J59" i="4" s="1"/>
  <c r="J81" i="4"/>
  <c r="J30" i="4"/>
  <c r="J82" i="4"/>
  <c r="BE82" i="4" s="1"/>
  <c r="F33" i="4" s="1"/>
  <c r="AZ57" i="1" s="1"/>
  <c r="J60" i="4"/>
  <c r="J77" i="4"/>
  <c r="J76" i="4"/>
  <c r="F76" i="4"/>
  <c r="F74" i="4"/>
  <c r="E72" i="4"/>
  <c r="J55" i="4"/>
  <c r="J54" i="4"/>
  <c r="F54" i="4"/>
  <c r="F52" i="4"/>
  <c r="E50" i="4"/>
  <c r="J18" i="4"/>
  <c r="E18" i="4"/>
  <c r="F77" i="4" s="1"/>
  <c r="J17" i="4"/>
  <c r="J12" i="4"/>
  <c r="J74" i="4" s="1"/>
  <c r="E7" i="4"/>
  <c r="J37" i="3"/>
  <c r="J36" i="3"/>
  <c r="AY56" i="1" s="1"/>
  <c r="J35" i="3"/>
  <c r="AX56" i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T89" i="3" s="1"/>
  <c r="R90" i="3"/>
  <c r="R89" i="3" s="1"/>
  <c r="P90" i="3"/>
  <c r="BK90" i="3"/>
  <c r="BK89" i="3" s="1"/>
  <c r="J89" i="3"/>
  <c r="J63" i="3" s="1"/>
  <c r="J90" i="3"/>
  <c r="BE90" i="3"/>
  <c r="BI88" i="3"/>
  <c r="BH88" i="3"/>
  <c r="BG88" i="3"/>
  <c r="BF88" i="3"/>
  <c r="T88" i="3"/>
  <c r="T87" i="3" s="1"/>
  <c r="R88" i="3"/>
  <c r="R87" i="3" s="1"/>
  <c r="P88" i="3"/>
  <c r="P87" i="3" s="1"/>
  <c r="BK88" i="3"/>
  <c r="BK87" i="3" s="1"/>
  <c r="J87" i="3" s="1"/>
  <c r="J62" i="3" s="1"/>
  <c r="J88" i="3"/>
  <c r="BE88" i="3"/>
  <c r="BI86" i="3"/>
  <c r="F37" i="3" s="1"/>
  <c r="BD56" i="1" s="1"/>
  <c r="BH86" i="3"/>
  <c r="F36" i="3"/>
  <c r="BC56" i="1" s="1"/>
  <c r="BG86" i="3"/>
  <c r="F35" i="3" s="1"/>
  <c r="BB56" i="1"/>
  <c r="BF86" i="3"/>
  <c r="J34" i="3"/>
  <c r="AW56" i="1" s="1"/>
  <c r="F34" i="3"/>
  <c r="BA56" i="1" s="1"/>
  <c r="T86" i="3"/>
  <c r="T85" i="3" s="1"/>
  <c r="T84" i="3" s="1"/>
  <c r="T83" i="3" s="1"/>
  <c r="R86" i="3"/>
  <c r="R85" i="3" s="1"/>
  <c r="R84" i="3" s="1"/>
  <c r="R83" i="3" s="1"/>
  <c r="P86" i="3"/>
  <c r="P85" i="3" s="1"/>
  <c r="BK86" i="3"/>
  <c r="BK85" i="3"/>
  <c r="J86" i="3"/>
  <c r="BE86" i="3"/>
  <c r="F33" i="3" s="1"/>
  <c r="AZ56" i="1" s="1"/>
  <c r="J80" i="3"/>
  <c r="J79" i="3"/>
  <c r="F79" i="3"/>
  <c r="F77" i="3"/>
  <c r="E75" i="3"/>
  <c r="J55" i="3"/>
  <c r="J54" i="3"/>
  <c r="F54" i="3"/>
  <c r="F52" i="3"/>
  <c r="E50" i="3"/>
  <c r="J18" i="3"/>
  <c r="E18" i="3"/>
  <c r="F55" i="3" s="1"/>
  <c r="F80" i="3"/>
  <c r="J17" i="3"/>
  <c r="J12" i="3"/>
  <c r="J52" i="3" s="1"/>
  <c r="J77" i="3"/>
  <c r="E7" i="3"/>
  <c r="J37" i="2"/>
  <c r="J36" i="2"/>
  <c r="AY55" i="1" s="1"/>
  <c r="J35" i="2"/>
  <c r="AX55" i="1" s="1"/>
  <c r="BI173" i="2"/>
  <c r="BH173" i="2"/>
  <c r="BG173" i="2"/>
  <c r="BF173" i="2"/>
  <c r="T173" i="2"/>
  <c r="T172" i="2" s="1"/>
  <c r="T171" i="2" s="1"/>
  <c r="R173" i="2"/>
  <c r="R172" i="2"/>
  <c r="R171" i="2" s="1"/>
  <c r="P173" i="2"/>
  <c r="P172" i="2" s="1"/>
  <c r="P171" i="2"/>
  <c r="BK173" i="2"/>
  <c r="BK172" i="2"/>
  <c r="J172" i="2" s="1"/>
  <c r="J70" i="2" s="1"/>
  <c r="BK171" i="2"/>
  <c r="J171" i="2" s="1"/>
  <c r="J69" i="2" s="1"/>
  <c r="J173" i="2"/>
  <c r="BE173" i="2" s="1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BK169" i="2"/>
  <c r="J169" i="2"/>
  <c r="BE169" i="2" s="1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T166" i="2" s="1"/>
  <c r="T165" i="2" s="1"/>
  <c r="R167" i="2"/>
  <c r="R166" i="2"/>
  <c r="R165" i="2" s="1"/>
  <c r="P167" i="2"/>
  <c r="P166" i="2" s="1"/>
  <c r="P165" i="2" s="1"/>
  <c r="BK167" i="2"/>
  <c r="BK166" i="2"/>
  <c r="J166" i="2" s="1"/>
  <c r="BK165" i="2"/>
  <c r="J165" i="2" s="1"/>
  <c r="J67" i="2" s="1"/>
  <c r="J167" i="2"/>
  <c r="BE167" i="2" s="1"/>
  <c r="J68" i="2"/>
  <c r="BI164" i="2"/>
  <c r="BH164" i="2"/>
  <c r="BG164" i="2"/>
  <c r="BF164" i="2"/>
  <c r="T164" i="2"/>
  <c r="T163" i="2" s="1"/>
  <c r="R164" i="2"/>
  <c r="R163" i="2" s="1"/>
  <c r="P164" i="2"/>
  <c r="P163" i="2" s="1"/>
  <c r="BK164" i="2"/>
  <c r="BK163" i="2" s="1"/>
  <c r="J163" i="2" s="1"/>
  <c r="J66" i="2" s="1"/>
  <c r="J164" i="2"/>
  <c r="BE164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P157" i="2" s="1"/>
  <c r="BK160" i="2"/>
  <c r="J160" i="2"/>
  <c r="BE160" i="2"/>
  <c r="BI159" i="2"/>
  <c r="BH159" i="2"/>
  <c r="BG159" i="2"/>
  <c r="BF159" i="2"/>
  <c r="T159" i="2"/>
  <c r="T157" i="2" s="1"/>
  <c r="R159" i="2"/>
  <c r="P159" i="2"/>
  <c r="BK159" i="2"/>
  <c r="J159" i="2"/>
  <c r="BE159" i="2" s="1"/>
  <c r="BI158" i="2"/>
  <c r="BH158" i="2"/>
  <c r="BG158" i="2"/>
  <c r="BF158" i="2"/>
  <c r="T158" i="2"/>
  <c r="R158" i="2"/>
  <c r="R157" i="2" s="1"/>
  <c r="P158" i="2"/>
  <c r="BK158" i="2"/>
  <c r="BK157" i="2" s="1"/>
  <c r="J157" i="2" s="1"/>
  <c r="J65" i="2" s="1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 s="1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R133" i="2" s="1"/>
  <c r="P134" i="2"/>
  <c r="BK134" i="2"/>
  <c r="BK133" i="2" s="1"/>
  <c r="J133" i="2" s="1"/>
  <c r="J64" i="2" s="1"/>
  <c r="J134" i="2"/>
  <c r="BE134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R128" i="2"/>
  <c r="P129" i="2"/>
  <c r="BK129" i="2"/>
  <c r="BK128" i="2"/>
  <c r="J128" i="2"/>
  <c r="J63" i="2" s="1"/>
  <c r="J129" i="2"/>
  <c r="BE129" i="2" s="1"/>
  <c r="BI127" i="2"/>
  <c r="BH127" i="2"/>
  <c r="BG127" i="2"/>
  <c r="BF127" i="2"/>
  <c r="T127" i="2"/>
  <c r="T126" i="2" s="1"/>
  <c r="R127" i="2"/>
  <c r="R126" i="2"/>
  <c r="P127" i="2"/>
  <c r="P126" i="2" s="1"/>
  <c r="BK127" i="2"/>
  <c r="BK126" i="2"/>
  <c r="J126" i="2"/>
  <c r="J62" i="2" s="1"/>
  <c r="J127" i="2"/>
  <c r="BE127" i="2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 s="1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T112" i="2"/>
  <c r="R112" i="2"/>
  <c r="P112" i="2"/>
  <c r="BK112" i="2"/>
  <c r="J112" i="2"/>
  <c r="BE112" i="2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F36" i="2" s="1"/>
  <c r="BC55" i="1" s="1"/>
  <c r="BC54" i="1" s="1"/>
  <c r="BG105" i="2"/>
  <c r="BF105" i="2"/>
  <c r="T105" i="2"/>
  <c r="R105" i="2"/>
  <c r="P105" i="2"/>
  <c r="BK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BE98" i="2"/>
  <c r="BI97" i="2"/>
  <c r="BH97" i="2"/>
  <c r="BG97" i="2"/>
  <c r="BF97" i="2"/>
  <c r="T97" i="2"/>
  <c r="R97" i="2"/>
  <c r="P97" i="2"/>
  <c r="BK97" i="2"/>
  <c r="J97" i="2"/>
  <c r="BE97" i="2" s="1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F35" i="2"/>
  <c r="BB55" i="1"/>
  <c r="BF93" i="2"/>
  <c r="T93" i="2"/>
  <c r="T92" i="2"/>
  <c r="R93" i="2"/>
  <c r="R92" i="2"/>
  <c r="R91" i="2" s="1"/>
  <c r="R90" i="2" s="1"/>
  <c r="P93" i="2"/>
  <c r="P92" i="2"/>
  <c r="BK93" i="2"/>
  <c r="BK92" i="2" s="1"/>
  <c r="J93" i="2"/>
  <c r="BE93" i="2"/>
  <c r="J87" i="2"/>
  <c r="J86" i="2"/>
  <c r="F86" i="2"/>
  <c r="F84" i="2"/>
  <c r="E82" i="2"/>
  <c r="J55" i="2"/>
  <c r="J54" i="2"/>
  <c r="F54" i="2"/>
  <c r="F52" i="2"/>
  <c r="E50" i="2"/>
  <c r="J18" i="2"/>
  <c r="E18" i="2"/>
  <c r="F87" i="2" s="1"/>
  <c r="F55" i="2"/>
  <c r="J17" i="2"/>
  <c r="J12" i="2"/>
  <c r="J84" i="2" s="1"/>
  <c r="J52" i="2"/>
  <c r="E7" i="2"/>
  <c r="E80" i="2" s="1"/>
  <c r="BB54" i="1"/>
  <c r="AX54" i="1" s="1"/>
  <c r="AS54" i="1"/>
  <c r="L50" i="1"/>
  <c r="AM50" i="1"/>
  <c r="AM49" i="1"/>
  <c r="L49" i="1"/>
  <c r="AM47" i="1"/>
  <c r="L47" i="1"/>
  <c r="L45" i="1"/>
  <c r="L44" i="1"/>
  <c r="J33" i="2" l="1"/>
  <c r="AV55" i="1" s="1"/>
  <c r="F33" i="2"/>
  <c r="AZ55" i="1" s="1"/>
  <c r="AZ54" i="1" s="1"/>
  <c r="F34" i="2"/>
  <c r="BA55" i="1" s="1"/>
  <c r="BA54" i="1" s="1"/>
  <c r="W30" i="1" s="1"/>
  <c r="F37" i="2"/>
  <c r="BD55" i="1" s="1"/>
  <c r="BD54" i="1" s="1"/>
  <c r="W33" i="1" s="1"/>
  <c r="J34" i="2"/>
  <c r="AW55" i="1" s="1"/>
  <c r="AT55" i="1" s="1"/>
  <c r="J92" i="2"/>
  <c r="J61" i="2" s="1"/>
  <c r="BK91" i="2"/>
  <c r="AV54" i="1"/>
  <c r="W29" i="1"/>
  <c r="AY54" i="1"/>
  <c r="W32" i="1"/>
  <c r="W31" i="1"/>
  <c r="T128" i="2"/>
  <c r="T91" i="2" s="1"/>
  <c r="T90" i="2" s="1"/>
  <c r="T133" i="2"/>
  <c r="P133" i="2"/>
  <c r="J85" i="3"/>
  <c r="J61" i="3" s="1"/>
  <c r="BK84" i="3"/>
  <c r="E70" i="4"/>
  <c r="E48" i="4"/>
  <c r="J33" i="4"/>
  <c r="AV57" i="1" s="1"/>
  <c r="AT57" i="1" s="1"/>
  <c r="P128" i="2"/>
  <c r="P91" i="2" s="1"/>
  <c r="P90" i="2" s="1"/>
  <c r="AU55" i="1" s="1"/>
  <c r="AU54" i="1" s="1"/>
  <c r="E73" i="3"/>
  <c r="E48" i="3"/>
  <c r="E48" i="2"/>
  <c r="AG57" i="1"/>
  <c r="J39" i="4"/>
  <c r="P89" i="3"/>
  <c r="P84" i="3" s="1"/>
  <c r="P83" i="3" s="1"/>
  <c r="AU56" i="1" s="1"/>
  <c r="J33" i="3"/>
  <c r="AV56" i="1" s="1"/>
  <c r="AT56" i="1" s="1"/>
  <c r="J52" i="4"/>
  <c r="F55" i="4"/>
  <c r="AW54" i="1" l="1"/>
  <c r="AK30" i="1" s="1"/>
  <c r="AN57" i="1"/>
  <c r="J84" i="3"/>
  <c r="J60" i="3" s="1"/>
  <c r="BK83" i="3"/>
  <c r="J83" i="3" s="1"/>
  <c r="J91" i="2"/>
  <c r="J60" i="2" s="1"/>
  <c r="BK90" i="2"/>
  <c r="J90" i="2" s="1"/>
  <c r="AK29" i="1"/>
  <c r="AT54" i="1" l="1"/>
  <c r="J59" i="3"/>
  <c r="J30" i="3"/>
  <c r="J59" i="2"/>
  <c r="J30" i="2"/>
  <c r="J39" i="2" l="1"/>
  <c r="AG55" i="1"/>
  <c r="J39" i="3"/>
  <c r="AG56" i="1"/>
  <c r="AN56" i="1" s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<sst xmlns="http://schemas.openxmlformats.org/spreadsheetml/2006/main" count="2404" uniqueCount="652">
  <si>
    <t>Export Komplet</t>
  </si>
  <si>
    <t>VZ</t>
  </si>
  <si>
    <t>2.0</t>
  </si>
  <si>
    <t/>
  </si>
  <si>
    <t>False</t>
  </si>
  <si>
    <t>{5437c24d-f51e-48aa-94f4-a39ae5be535e}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</si>
  <si>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</si>
  <si>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</si>
  <si>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</si>
  <si>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</si>
  <si>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</si>
  <si>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</si>
  <si>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</si>
  <si>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</si>
  <si>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</si>
  <si>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19-03-6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</si>
  <si>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</si>
  <si>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</si>
  <si>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Malá Bělá, výst. KNL, soupis prací, neuznatelné náklady</t>
  </si>
  <si>
    <t>KSO:</t>
  </si>
  <si>
    <t>CC-CZ:</t>
  </si>
  <si>
    <t>Místo:</t>
  </si>
  <si>
    <t xml:space="preserve"> </t>
  </si>
  <si>
    <t>Datum:</t>
  </si>
  <si>
    <t>5. 11. 2019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</si>
  <si>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</si>
  <si>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</si>
  <si>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</si>
  <si>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</si>
  <si>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</si>
  <si>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</si>
  <si>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</si>
  <si>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</si>
  <si>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</si>
  <si>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</si>
  <si>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</si>
  <si>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</si>
  <si>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</si>
  <si>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</si>
  <si>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</si>
  <si>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</si>
  <si>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</si>
  <si>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</si>
  <si>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</si>
  <si>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</si>
  <si>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</si>
  <si>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</si>
  <si>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</si>
  <si>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</si>
  <si>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</si>
  <si>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</si>
  <si>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</si>
  <si>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</si>
  <si>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</si>
  <si>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</si>
  <si>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</si>
  <si>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</si>
  <si>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</si>
  <si>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</si>
  <si>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</si>
  <si>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</si>
  <si>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</si>
  <si>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</si>
  <si>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</si>
  <si>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</si>
  <si>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</si>
  <si>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</si>
  <si>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</si>
  <si>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</si>
  <si>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</si>
  <si>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</si>
  <si>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</si>
  <si>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</si>
  <si>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</si>
  <si>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</si>
  <si>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03 - Přeložky vodovodu</t>
  </si>
  <si>
    <t>STA</t>
  </si>
  <si>
    <t>1</t>
  </si>
  <si>
    <t>{7fc71f05-8591-40cb-935f-6d245e6d2e84}</t>
  </si>
  <si>
    <t>2</t>
  </si>
  <si>
    <t>02</t>
  </si>
  <si>
    <t>SO 09 - Oprava komunikace SÚS</t>
  </si>
  <si>
    <t>{cab7e899-41a8-4102-998f-e7dc006eac00}</t>
  </si>
  <si>
    <t>03</t>
  </si>
  <si>
    <t>VRN</t>
  </si>
  <si>
    <t>{4443bf86-7eb0-49b3-9aae-4201acbed568}</t>
  </si>
  <si>
    <t>KRYCÍ LIST SOUPISU PRACÍ</t>
  </si>
  <si>
    <t>Objekt:</t>
  </si>
  <si>
    <t>01 - SO 03 - Přeložky vodovodu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</si>
  <si>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</si>
  <si>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</si>
  <si>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</si>
  <si>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</si>
  <si>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</si>
  <si>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</si>
  <si>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</si>
  <si>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</si>
  <si>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</si>
  <si>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</si>
  <si>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99 - Přesun hmot</t>
  </si>
  <si>
    <t>M - Práce a dodávky M</t>
  </si>
  <si>
    <t xml:space="preserve">    21-M - Elektromontáže</t>
  </si>
  <si>
    <t>OST - Ostatní</t>
  </si>
  <si>
    <t xml:space="preserve">    O01 -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</si>
  <si>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</si>
  <si>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</si>
  <si>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</si>
  <si>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</si>
  <si>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</si>
  <si>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</si>
  <si>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</si>
  <si>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</si>
  <si>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</si>
  <si>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</si>
  <si>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</si>
  <si>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</si>
  <si>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</si>
  <si>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</si>
  <si>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</si>
  <si>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</si>
  <si>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</si>
  <si>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</si>
  <si>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113107225</t>
  </si>
  <si>
    <t>Odstranění podkladu pl přes 200 m2 z kameniva drceného tl 500 mm</t>
  </si>
  <si>
    <t>m2</t>
  </si>
  <si>
    <t>4</t>
  </si>
  <si>
    <t>1313640872</t>
  </si>
  <si>
    <t>113107241</t>
  </si>
  <si>
    <t>Odstranění podkladu pl přes 200 m2 živičných tl 50 mm</t>
  </si>
  <si>
    <t>-4541114</t>
  </si>
  <si>
    <t>3</t>
  </si>
  <si>
    <t>113151214</t>
  </si>
  <si>
    <t>Odstranění živičného krytu frézováním pl přes 500 m2 tl 50 mm bez překážek v trase s naložením</t>
  </si>
  <si>
    <t>733801374</t>
  </si>
  <si>
    <t>119001422</t>
  </si>
  <si>
    <t>Dočasné zajištění kabelů a kabelových tratí z 6 volně ložených kabelů</t>
  </si>
  <si>
    <t>m</t>
  </si>
  <si>
    <t>1186054415</t>
  </si>
  <si>
    <t>5</t>
  </si>
  <si>
    <t>121101103</t>
  </si>
  <si>
    <t>Sejmutí ornice s přemístěním na vzdálenost do 250 m</t>
  </si>
  <si>
    <t>m3</t>
  </si>
  <si>
    <t>-1980140798</t>
  </si>
  <si>
    <t>6</t>
  </si>
  <si>
    <t>130001101</t>
  </si>
  <si>
    <t>Příplatek za ztížení vykopávky v blízkosti pozemního vedení</t>
  </si>
  <si>
    <t>-1161193541</t>
  </si>
  <si>
    <t>7</t>
  </si>
  <si>
    <t>132101204</t>
  </si>
  <si>
    <t>Hloubení rýh š do 2000 mm v hornině tř. 1 a 2 objemu přes 5000 m3</t>
  </si>
  <si>
    <t>-825196497</t>
  </si>
  <si>
    <t>8</t>
  </si>
  <si>
    <t>132201204</t>
  </si>
  <si>
    <t>Hloubení rýh š do 2000 mm v hornině tř. 3 objemu přes 5000 m3</t>
  </si>
  <si>
    <t>-579043723</t>
  </si>
  <si>
    <t>9</t>
  </si>
  <si>
    <t>132301204</t>
  </si>
  <si>
    <t>Hloubení rýh š do 2000 mm v hornině tř. 4 objemu přes 5000 m3</t>
  </si>
  <si>
    <t>-1862959873</t>
  </si>
  <si>
    <t>10</t>
  </si>
  <si>
    <t>132401201</t>
  </si>
  <si>
    <t>Hloubení rýh š do 2000 mm v hornině tř. 5</t>
  </si>
  <si>
    <t>2134337903</t>
  </si>
  <si>
    <t>11</t>
  </si>
  <si>
    <t>132501201</t>
  </si>
  <si>
    <t>Hloubení rýh š do 2000 mm v hornině tř. 6</t>
  </si>
  <si>
    <t>1408002750</t>
  </si>
  <si>
    <t>12</t>
  </si>
  <si>
    <t>151101101</t>
  </si>
  <si>
    <t>Zřízení příložného pažení a rozepření stěn rýh hl do 2 m</t>
  </si>
  <si>
    <t>1209479398</t>
  </si>
  <si>
    <t>13</t>
  </si>
  <si>
    <t>151101111</t>
  </si>
  <si>
    <t>Odstranění příložného pažení a rozepření stěn rýh hl do 2 m</t>
  </si>
  <si>
    <t>492601013</t>
  </si>
  <si>
    <t>14</t>
  </si>
  <si>
    <t>161101101</t>
  </si>
  <si>
    <t>Svislé přemístění výkopku z horniny tř. 1 až 4 hl výkopu do 2,5 m</t>
  </si>
  <si>
    <t>-1675455157</t>
  </si>
  <si>
    <t>161101151</t>
  </si>
  <si>
    <t>Svislé přemístění výkopku z horniny tř. 5 až 7 hl výkopu do 2,5 m</t>
  </si>
  <si>
    <t>618350834</t>
  </si>
  <si>
    <t>16</t>
  </si>
  <si>
    <t>162701155</t>
  </si>
  <si>
    <t>Vodorovné přemístění do 10000 m výkopku z horniny tř. 5 až 7</t>
  </si>
  <si>
    <t>1888173135</t>
  </si>
  <si>
    <t>17</t>
  </si>
  <si>
    <t>162701159</t>
  </si>
  <si>
    <t>Příplatek k vodorovnému přemístění výkopku z horniny tř. 5 až 7 ZKD 1000 m přes 10000 m</t>
  </si>
  <si>
    <t>566175149</t>
  </si>
  <si>
    <t>VV</t>
  </si>
  <si>
    <t>74,309*12 "Přepočtené koeficientem množství</t>
  </si>
  <si>
    <t>Součet</t>
  </si>
  <si>
    <t>18</t>
  </si>
  <si>
    <t>167101152</t>
  </si>
  <si>
    <t>Nakládání výkopku z hornin tř. 5 až 7 přes 100 m3</t>
  </si>
  <si>
    <t>391865089</t>
  </si>
  <si>
    <t>19</t>
  </si>
  <si>
    <t>171201201</t>
  </si>
  <si>
    <t>Uložení sypaniny na skládky</t>
  </si>
  <si>
    <t>-1083354199</t>
  </si>
  <si>
    <t>20</t>
  </si>
  <si>
    <t>171201211</t>
  </si>
  <si>
    <t>Poplatek za uložení odpadu ze sypaniny na skládce (skládkovné)</t>
  </si>
  <si>
    <t>t</t>
  </si>
  <si>
    <t>-66173496</t>
  </si>
  <si>
    <t>74,309*1,6 "Přepočtené koeficientem množství</t>
  </si>
  <si>
    <t>174101101</t>
  </si>
  <si>
    <t>Zásyp jam, šachet rýh nebo kolem objektů sypaninou se zhutněním</t>
  </si>
  <si>
    <t>1415505120</t>
  </si>
  <si>
    <t>22</t>
  </si>
  <si>
    <t>175101101</t>
  </si>
  <si>
    <t>Obsyp potrubí bez prohození sypaniny z hornin tř. 1 až 4 uloženým do 3 m od kraje výkopu</t>
  </si>
  <si>
    <t>628377629</t>
  </si>
  <si>
    <t>23</t>
  </si>
  <si>
    <t>M</t>
  </si>
  <si>
    <t>583373020</t>
  </si>
  <si>
    <t>štěrkopísek frakce 0-16</t>
  </si>
  <si>
    <t>-774776851</t>
  </si>
  <si>
    <t>24</t>
  </si>
  <si>
    <t>180402111</t>
  </si>
  <si>
    <t>Založení parkového trávníku výsevem v rovině a ve svahu do 1:5</t>
  </si>
  <si>
    <t>547046381</t>
  </si>
  <si>
    <t>25</t>
  </si>
  <si>
    <t>005724700</t>
  </si>
  <si>
    <t>osivo směs travní krajinná - technická</t>
  </si>
  <si>
    <t>kg</t>
  </si>
  <si>
    <t>-734788191</t>
  </si>
  <si>
    <t>26</t>
  </si>
  <si>
    <t>181301111</t>
  </si>
  <si>
    <t>Rozprostření ornice tl vrstvy do 100 mm pl přes 500 m2 v rovině nebo ve svahu do 1:5</t>
  </si>
  <si>
    <t>-1624375928</t>
  </si>
  <si>
    <t>27</t>
  </si>
  <si>
    <t>183403111</t>
  </si>
  <si>
    <t>Obdělání půdy nakopáním na hloubku do 0,1 m v rovině a svahu do 1:5</t>
  </si>
  <si>
    <t>-1745068671</t>
  </si>
  <si>
    <t>28</t>
  </si>
  <si>
    <t>185803111</t>
  </si>
  <si>
    <t>Ošetření trávníku shrabáním v rovině a svahu do 1:5</t>
  </si>
  <si>
    <t>240237290</t>
  </si>
  <si>
    <t>29</t>
  </si>
  <si>
    <t>185804312</t>
  </si>
  <si>
    <t>Zalití rostlin vodou plocha přes 20 m2</t>
  </si>
  <si>
    <t>-65054550</t>
  </si>
  <si>
    <t>Vodorovné konstrukce</t>
  </si>
  <si>
    <t>30</t>
  </si>
  <si>
    <t>451573111</t>
  </si>
  <si>
    <t>Lože pod potrubí otevřený výkop ze štěrkopísku</t>
  </si>
  <si>
    <t>-650362700</t>
  </si>
  <si>
    <t>Komunikace</t>
  </si>
  <si>
    <t>31</t>
  </si>
  <si>
    <t>564251111</t>
  </si>
  <si>
    <t>Podklad nebo podsyp ze štěrkopísku ŠP tl 150 mm</t>
  </si>
  <si>
    <t>121291673</t>
  </si>
  <si>
    <t>32</t>
  </si>
  <si>
    <t>564751111</t>
  </si>
  <si>
    <t>Podklad z kameniva hrubého drceného vel. 32-63 mm tl 150 mm</t>
  </si>
  <si>
    <t>769871012</t>
  </si>
  <si>
    <t>33</t>
  </si>
  <si>
    <t>577144111</t>
  </si>
  <si>
    <t>Asfaltový beton vrstva obrusná ACO 11 (ABS) tř. I tl 50 mm š do 3 m z nemodifikovaného asfaltu</t>
  </si>
  <si>
    <t>593004006</t>
  </si>
  <si>
    <t>34</t>
  </si>
  <si>
    <t>577145112</t>
  </si>
  <si>
    <t>Asfaltový beton vrstva ložní ACL 16 (ABH) tl 50 mm š do 3 m z nemodifikovaného asfaltu</t>
  </si>
  <si>
    <t>1861003367</t>
  </si>
  <si>
    <t>Trubní vedení</t>
  </si>
  <si>
    <t>35</t>
  </si>
  <si>
    <t>857242121</t>
  </si>
  <si>
    <t>Montáž litinových tvarovek jednoosých přírubových otevřený výkop DN 80</t>
  </si>
  <si>
    <t>kus</t>
  </si>
  <si>
    <t>-1870547619</t>
  </si>
  <si>
    <t>36</t>
  </si>
  <si>
    <t>552516841</t>
  </si>
  <si>
    <t>příruba litinová 0400 "2000" D90/DN 80 PN 10</t>
  </si>
  <si>
    <t>1224917102</t>
  </si>
  <si>
    <t>37</t>
  </si>
  <si>
    <t>871161121</t>
  </si>
  <si>
    <t>Montáž potrubí z trubek z tlakového polyetylénu otevřený výkop svařovaných vnější průměr 32 mm</t>
  </si>
  <si>
    <t>-1816013838</t>
  </si>
  <si>
    <t>38</t>
  </si>
  <si>
    <t>286136560</t>
  </si>
  <si>
    <t>potrubí vodovodní ROBUST PIPE z PE 100+, SDR 11, 32 x 3,0 mm</t>
  </si>
  <si>
    <t>1732165350</t>
  </si>
  <si>
    <t>39</t>
  </si>
  <si>
    <t>871241121</t>
  </si>
  <si>
    <t>Montáž potrubí z trubek z tlakového polyetylénu otevřený výkop svařovaných vnější průměr 90 mm</t>
  </si>
  <si>
    <t>1815846251</t>
  </si>
  <si>
    <t>40</t>
  </si>
  <si>
    <t>286136720</t>
  </si>
  <si>
    <t>potrubí vodovodní ROBUST PIPE z PE 100+, SDR 11, 90 x 8,2 mm</t>
  </si>
  <si>
    <t>1087607464</t>
  </si>
  <si>
    <t>41</t>
  </si>
  <si>
    <t>877241121</t>
  </si>
  <si>
    <t>Montáž elektrotvarovek na potrubí z trubek z tlakového PE otevřený výkop vnější průměr 90 mm</t>
  </si>
  <si>
    <t>-1148537215</t>
  </si>
  <si>
    <t>42</t>
  </si>
  <si>
    <t>286110181</t>
  </si>
  <si>
    <t>tvarovka plastová koleno PE 30° d 90 mm SDR 17</t>
  </si>
  <si>
    <t>-39325324</t>
  </si>
  <si>
    <t>43</t>
  </si>
  <si>
    <t>286535981</t>
  </si>
  <si>
    <t>nákružek tlakový lemový s přírubou EFL  D90/ DN 80 SDR 11</t>
  </si>
  <si>
    <t>-1172024005</t>
  </si>
  <si>
    <t>44</t>
  </si>
  <si>
    <t>286535991</t>
  </si>
  <si>
    <t>elektroobjímka  D90 PE 100 SDR 11</t>
  </si>
  <si>
    <t>198567948</t>
  </si>
  <si>
    <t>45</t>
  </si>
  <si>
    <t>879172199</t>
  </si>
  <si>
    <t>Příplatek za montáž vodovodních přípojek při montáži jakéhokoli potrubí DN 32 až 80</t>
  </si>
  <si>
    <t>-1170526949</t>
  </si>
  <si>
    <t>46</t>
  </si>
  <si>
    <t>891163111</t>
  </si>
  <si>
    <t>Montáž vodovodního ventilu hlavního pro přípojky DN 25</t>
  </si>
  <si>
    <t>-1772146825</t>
  </si>
  <si>
    <t>47</t>
  </si>
  <si>
    <t>422211011</t>
  </si>
  <si>
    <t>šoupátko 2800 ISO domovní přípojka 1 1/4" - 32</t>
  </si>
  <si>
    <t>1272554320</t>
  </si>
  <si>
    <t>48</t>
  </si>
  <si>
    <t>422236352</t>
  </si>
  <si>
    <t>zemní souprava teleskopická  R601 1,1-1,8m  3/4" - 2"</t>
  </si>
  <si>
    <t>1004059611</t>
  </si>
  <si>
    <t>49</t>
  </si>
  <si>
    <t>891249111</t>
  </si>
  <si>
    <t>Montáž navrtávacích pasů na potrubí z jakýchkoli trub DN 80</t>
  </si>
  <si>
    <t>1107662614</t>
  </si>
  <si>
    <t>50</t>
  </si>
  <si>
    <t>422735051</t>
  </si>
  <si>
    <t>pas navrtávací 3350 HACOM DN80/ 5/4"  PN 16</t>
  </si>
  <si>
    <t>270247041</t>
  </si>
  <si>
    <t>51</t>
  </si>
  <si>
    <t>892233111</t>
  </si>
  <si>
    <t>Proplach a desinfekce vodovodního potrubí DN od 40 do 70</t>
  </si>
  <si>
    <t>152364103</t>
  </si>
  <si>
    <t>52</t>
  </si>
  <si>
    <t>892241111</t>
  </si>
  <si>
    <t>Tlaková zkouška vodovodního potrubí do 80</t>
  </si>
  <si>
    <t>-1303629627</t>
  </si>
  <si>
    <t>53</t>
  </si>
  <si>
    <t>892273111</t>
  </si>
  <si>
    <t>Proplach a desinfekce vodovodního potrubí DN od 80 do 125</t>
  </si>
  <si>
    <t>991686536</t>
  </si>
  <si>
    <t>54</t>
  </si>
  <si>
    <t>892372111</t>
  </si>
  <si>
    <t>Zabezpečení konců vodovodního potrubí DN do 300 při tlakových zkouškách</t>
  </si>
  <si>
    <t>1645368559</t>
  </si>
  <si>
    <t>55</t>
  </si>
  <si>
    <t>899401111</t>
  </si>
  <si>
    <t>Osazení poklopů litinových ventilových</t>
  </si>
  <si>
    <t>787732415</t>
  </si>
  <si>
    <t>56</t>
  </si>
  <si>
    <t>422914021</t>
  </si>
  <si>
    <t>poklop litinový EURO čtvercový</t>
  </si>
  <si>
    <t>-1474749803</t>
  </si>
  <si>
    <t>57</t>
  </si>
  <si>
    <t>552421781</t>
  </si>
  <si>
    <t>podkladová deska univerzální</t>
  </si>
  <si>
    <t>1781174857</t>
  </si>
  <si>
    <t>Ostatní konstrukce a práce-bourání</t>
  </si>
  <si>
    <t>58</t>
  </si>
  <si>
    <t>919731121</t>
  </si>
  <si>
    <t>Zarovnání styčné plochy podkladu nebo krytu živičného tl do 50 mm</t>
  </si>
  <si>
    <t>1926882258</t>
  </si>
  <si>
    <t>59</t>
  </si>
  <si>
    <t>919735111</t>
  </si>
  <si>
    <t>Řezání stávajícího živičného krytu hl do 50 mm</t>
  </si>
  <si>
    <t>-1175869263</t>
  </si>
  <si>
    <t>60</t>
  </si>
  <si>
    <t>979082213</t>
  </si>
  <si>
    <t>Vodorovná doprava suti po suchu do 1 km</t>
  </si>
  <si>
    <t>-1127588774</t>
  </si>
  <si>
    <t>61</t>
  </si>
  <si>
    <t>979082219</t>
  </si>
  <si>
    <t>Příplatek ZKD 1 km u vodorovné dopravy suti po suchu do 1 km</t>
  </si>
  <si>
    <t>1652114113</t>
  </si>
  <si>
    <t>62</t>
  </si>
  <si>
    <t>979099145</t>
  </si>
  <si>
    <t>Poplatek za uložení odpadu z asfaltových povrchů na skládce (skládkovné)</t>
  </si>
  <si>
    <t>-1264124875</t>
  </si>
  <si>
    <t>99</t>
  </si>
  <si>
    <t>Přesun hmot</t>
  </si>
  <si>
    <t>63</t>
  </si>
  <si>
    <t>998276101</t>
  </si>
  <si>
    <t>Přesun hmot pro trubní vedení z trub z plastických hmot otevřený výkop</t>
  </si>
  <si>
    <t>1582422417</t>
  </si>
  <si>
    <t>Práce a dodávky M</t>
  </si>
  <si>
    <t>21-M</t>
  </si>
  <si>
    <t>Elektromontáže</t>
  </si>
  <si>
    <t>64</t>
  </si>
  <si>
    <t>210021063</t>
  </si>
  <si>
    <t>Osazení výstražné fólie z PVC</t>
  </si>
  <si>
    <t>-622994583</t>
  </si>
  <si>
    <t>65</t>
  </si>
  <si>
    <t>272443843</t>
  </si>
  <si>
    <t>fólie signální perforovaná bílá š. 25cm</t>
  </si>
  <si>
    <t>256</t>
  </si>
  <si>
    <t>-493955403</t>
  </si>
  <si>
    <t>66</t>
  </si>
  <si>
    <t>210800526</t>
  </si>
  <si>
    <t>Montáž měděných vodičů CY, HO5V, HO7V, NYY, YY 4 mm2 uložených volně</t>
  </si>
  <si>
    <t>-1320011501</t>
  </si>
  <si>
    <t>67</t>
  </si>
  <si>
    <t>341410250</t>
  </si>
  <si>
    <t>vodič silový s Cu jádrem CY pocínovaný 4 mm2</t>
  </si>
  <si>
    <t>1542069759</t>
  </si>
  <si>
    <t>OST</t>
  </si>
  <si>
    <t>Ostatní</t>
  </si>
  <si>
    <t>O01</t>
  </si>
  <si>
    <t>68</t>
  </si>
  <si>
    <t>001001001</t>
  </si>
  <si>
    <t>Geodetické práce</t>
  </si>
  <si>
    <t>-1493931979</t>
  </si>
  <si>
    <t>02 - SO 09 - Oprava komunikace SÚS</t>
  </si>
  <si>
    <t>1468629018</t>
  </si>
  <si>
    <t>577144121</t>
  </si>
  <si>
    <t>Asfaltový beton vrstva obrusná ACO 11 (ABS) tř. I tl 50 mm š přes 3 m z nemodifikovaného asfaltu</t>
  </si>
  <si>
    <t>-292620182</t>
  </si>
  <si>
    <t>-353486046</t>
  </si>
  <si>
    <t>-245698728</t>
  </si>
  <si>
    <t>-1346608094</t>
  </si>
  <si>
    <t>-300598866</t>
  </si>
  <si>
    <t>1841437072</t>
  </si>
  <si>
    <t>03 - VRN</t>
  </si>
  <si>
    <t>D1 - Vedlejší rozpočtové náklady / viz Technické podmínky VaK MB /</t>
  </si>
  <si>
    <t>D1</t>
  </si>
  <si>
    <t>Vedlejší rozpočtové náklady / viz Technické podmínky VaK MB /</t>
  </si>
  <si>
    <t>VaK MB, a.s.-TP 1.1</t>
  </si>
  <si>
    <t>Zařízení staveniště, provozní vlivy</t>
  </si>
  <si>
    <t>soubor</t>
  </si>
  <si>
    <t>-1654128873</t>
  </si>
  <si>
    <t>VaK MB, a.s.-TP 1.10</t>
  </si>
  <si>
    <t>Další doplňující průzkumy</t>
  </si>
  <si>
    <t>-492730724</t>
  </si>
  <si>
    <t>VaK MB, a.s.-TP 1.13</t>
  </si>
  <si>
    <t>Zaškolení pracovníků provozovatele/objednatele</t>
  </si>
  <si>
    <t>-911733633</t>
  </si>
  <si>
    <t>VaK MB, a.s.-TP 1.15</t>
  </si>
  <si>
    <t>Zajištění a osvětlení výkopů a překopů</t>
  </si>
  <si>
    <t>1405030464</t>
  </si>
  <si>
    <t>VaK MB, a.s.-TP 1.17</t>
  </si>
  <si>
    <t>Zvláštní požadavky na zhotovení</t>
  </si>
  <si>
    <t>-159137452</t>
  </si>
  <si>
    <t>VaK MB, a.s.-TP 1.2</t>
  </si>
  <si>
    <t>Skládkovné</t>
  </si>
  <si>
    <t>1891155814</t>
  </si>
  <si>
    <t>VaK MB, a.s.-TP 1.3</t>
  </si>
  <si>
    <t>Fotodokumentace</t>
  </si>
  <si>
    <t>1293412033</t>
  </si>
  <si>
    <t>VaK MB, a.s.-TP 1.6</t>
  </si>
  <si>
    <t>Plán bezpečnosti a ochrany zdraví při práci (BOZP)</t>
  </si>
  <si>
    <t>1090373057</t>
  </si>
  <si>
    <t>VaK MB, a.s.-TP 1.8</t>
  </si>
  <si>
    <t>Doklady požadované k předání a převzetí díla</t>
  </si>
  <si>
    <t>870249424</t>
  </si>
  <si>
    <t>VaK MB, a.s.</t>
  </si>
  <si>
    <t>Náhrady ušlé produkce uživatelům pozemků dotčených stavbou</t>
  </si>
  <si>
    <t>169940013</t>
  </si>
  <si>
    <t>VaK MB, a.s., TP 2.1</t>
  </si>
  <si>
    <t>Individuální a garanční zkoušky, revize, hutnící zkoušky</t>
  </si>
  <si>
    <t>784788534</t>
  </si>
  <si>
    <t>Vak MB, a.s. D2</t>
  </si>
  <si>
    <t>DIO - zajištění na místních komunikacích</t>
  </si>
  <si>
    <t>107404065</t>
  </si>
  <si>
    <t>VaK MB, a.s. D3</t>
  </si>
  <si>
    <t>DIO - zajištění na komunikaci KSÚS, vč. označení odjízdných tras</t>
  </si>
  <si>
    <t>-2019613154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</si>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</sst>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0" fillId="5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 applyProtection="1">
      <alignment horizontal="center" vertical="center" wrapText="1"/>
      <protection locked="0"/>
    </xf>
    <xf numFmtId="0" fontId="20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3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3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21" fillId="3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166" fontId="21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40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left"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20" fillId="5" borderId="8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opLeftCell="A42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86" t="s">
        <v>6</v>
      </c>
      <c r="AS2" s="287"/>
      <c r="AT2" s="287"/>
      <c r="AU2" s="287"/>
      <c r="AV2" s="287"/>
      <c r="AW2" s="287"/>
      <c r="AX2" s="287"/>
      <c r="AY2" s="287"/>
      <c r="AZ2" s="287"/>
      <c r="BA2" s="287"/>
      <c r="BB2" s="287"/>
      <c r="BC2" s="287"/>
      <c r="BD2" s="287"/>
      <c r="BE2" s="287"/>
      <c r="BS2" s="17" t="s">
        <v>7</v>
      </c>
      <c r="BT2" s="17" t="s">
        <v>8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s="1" customFormat="1" ht="12" customHeight="1">
      <c r="B5" s="20"/>
      <c r="D5" s="24" t="s">
        <v>14</v>
      </c>
      <c r="K5" s="297" t="s">
        <v>15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R5" s="20"/>
      <c r="BE5" s="277" t="s">
        <v>16</v>
      </c>
      <c r="BS5" s="17" t="s">
        <v>7</v>
      </c>
    </row>
    <row r="6" spans="1:74" s="1" customFormat="1" ht="36.9" customHeight="1">
      <c r="B6" s="20"/>
      <c r="D6" s="26" t="s">
        <v>17</v>
      </c>
      <c r="K6" s="298" t="s">
        <v>18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R6" s="20"/>
      <c r="BE6" s="278"/>
      <c r="BS6" s="17" t="s">
        <v>7</v>
      </c>
    </row>
    <row r="7" spans="1:74" s="1" customFormat="1" ht="12" customHeight="1">
      <c r="B7" s="20"/>
      <c r="D7" s="27" t="s">
        <v>19</v>
      </c>
      <c r="K7" s="25" t="s">
        <v>3</v>
      </c>
      <c r="AK7" s="27" t="s">
        <v>20</v>
      </c>
      <c r="AN7" s="25" t="s">
        <v>3</v>
      </c>
      <c r="AR7" s="20"/>
      <c r="BE7" s="278"/>
      <c r="BS7" s="17" t="s">
        <v>7</v>
      </c>
    </row>
    <row r="8" spans="1:74" s="1" customFormat="1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78"/>
      <c r="BS8" s="17" t="s">
        <v>7</v>
      </c>
    </row>
    <row r="9" spans="1:74" s="1" customFormat="1" ht="14.4" customHeight="1">
      <c r="B9" s="20"/>
      <c r="AR9" s="20"/>
      <c r="BE9" s="278"/>
      <c r="BS9" s="17" t="s">
        <v>7</v>
      </c>
    </row>
    <row r="10" spans="1:74" s="1" customFormat="1" ht="12" customHeight="1">
      <c r="B10" s="20"/>
      <c r="D10" s="27" t="s">
        <v>25</v>
      </c>
      <c r="AK10" s="27" t="s">
        <v>26</v>
      </c>
      <c r="AN10" s="25" t="s">
        <v>3</v>
      </c>
      <c r="AR10" s="20"/>
      <c r="BE10" s="278"/>
      <c r="BS10" s="17" t="s">
        <v>7</v>
      </c>
    </row>
    <row r="11" spans="1:74" s="1" customFormat="1" ht="18.45" customHeight="1">
      <c r="B11" s="20"/>
      <c r="E11" s="25" t="s">
        <v>22</v>
      </c>
      <c r="AK11" s="27" t="s">
        <v>27</v>
      </c>
      <c r="AN11" s="25" t="s">
        <v>3</v>
      </c>
      <c r="AR11" s="20"/>
      <c r="BE11" s="278"/>
      <c r="BS11" s="17" t="s">
        <v>7</v>
      </c>
    </row>
    <row r="12" spans="1:74" s="1" customFormat="1" ht="6.9" customHeight="1">
      <c r="B12" s="20"/>
      <c r="AR12" s="20"/>
      <c r="BE12" s="278"/>
      <c r="BS12" s="17" t="s">
        <v>7</v>
      </c>
    </row>
    <row r="13" spans="1:74" s="1" customFormat="1" ht="12" customHeight="1">
      <c r="B13" s="20"/>
      <c r="D13" s="27" t="s">
        <v>28</v>
      </c>
      <c r="AK13" s="27" t="s">
        <v>26</v>
      </c>
      <c r="AN13" s="29" t="s">
        <v>29</v>
      </c>
      <c r="AR13" s="20"/>
      <c r="BE13" s="278"/>
      <c r="BS13" s="17" t="s">
        <v>7</v>
      </c>
    </row>
    <row r="14" spans="1:74" ht="13.2">
      <c r="B14" s="20"/>
      <c r="E14" s="299" t="s">
        <v>29</v>
      </c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300"/>
      <c r="S14" s="300"/>
      <c r="T14" s="300"/>
      <c r="U14" s="300"/>
      <c r="V14" s="300"/>
      <c r="W14" s="300"/>
      <c r="X14" s="300"/>
      <c r="Y14" s="300"/>
      <c r="Z14" s="300"/>
      <c r="AA14" s="300"/>
      <c r="AB14" s="300"/>
      <c r="AC14" s="300"/>
      <c r="AD14" s="300"/>
      <c r="AE14" s="300"/>
      <c r="AF14" s="300"/>
      <c r="AG14" s="300"/>
      <c r="AH14" s="300"/>
      <c r="AI14" s="300"/>
      <c r="AJ14" s="300"/>
      <c r="AK14" s="27" t="s">
        <v>27</v>
      </c>
      <c r="AN14" s="29" t="s">
        <v>29</v>
      </c>
      <c r="AR14" s="20"/>
      <c r="BE14" s="278"/>
      <c r="BS14" s="17" t="s">
        <v>7</v>
      </c>
    </row>
    <row r="15" spans="1:74" s="1" customFormat="1" ht="6.9" customHeight="1">
      <c r="B15" s="20"/>
      <c r="AR15" s="20"/>
      <c r="BE15" s="278"/>
      <c r="BS15" s="17" t="s">
        <v>4</v>
      </c>
    </row>
    <row r="16" spans="1:74" s="1" customFormat="1" ht="12" customHeight="1">
      <c r="B16" s="20"/>
      <c r="D16" s="27" t="s">
        <v>30</v>
      </c>
      <c r="AK16" s="27" t="s">
        <v>26</v>
      </c>
      <c r="AN16" s="25" t="s">
        <v>3</v>
      </c>
      <c r="AR16" s="20"/>
      <c r="BE16" s="278"/>
      <c r="BS16" s="17" t="s">
        <v>4</v>
      </c>
    </row>
    <row r="17" spans="1:71" s="1" customFormat="1" ht="18.45" customHeight="1">
      <c r="B17" s="20"/>
      <c r="E17" s="25" t="s">
        <v>22</v>
      </c>
      <c r="AK17" s="27" t="s">
        <v>27</v>
      </c>
      <c r="AN17" s="25" t="s">
        <v>3</v>
      </c>
      <c r="AR17" s="20"/>
      <c r="BE17" s="278"/>
      <c r="BS17" s="17" t="s">
        <v>31</v>
      </c>
    </row>
    <row r="18" spans="1:71" s="1" customFormat="1" ht="6.9" customHeight="1">
      <c r="B18" s="20"/>
      <c r="AR18" s="20"/>
      <c r="BE18" s="278"/>
      <c r="BS18" s="17" t="s">
        <v>7</v>
      </c>
    </row>
    <row r="19" spans="1:71" s="1" customFormat="1" ht="12" customHeight="1">
      <c r="B19" s="20"/>
      <c r="D19" s="27" t="s">
        <v>32</v>
      </c>
      <c r="AK19" s="27" t="s">
        <v>26</v>
      </c>
      <c r="AN19" s="25" t="s">
        <v>3</v>
      </c>
      <c r="AR19" s="20"/>
      <c r="BE19" s="278"/>
      <c r="BS19" s="17" t="s">
        <v>7</v>
      </c>
    </row>
    <row r="20" spans="1:71" s="1" customFormat="1" ht="18.45" customHeight="1">
      <c r="B20" s="20"/>
      <c r="E20" s="25" t="s">
        <v>22</v>
      </c>
      <c r="AK20" s="27" t="s">
        <v>27</v>
      </c>
      <c r="AN20" s="25" t="s">
        <v>3</v>
      </c>
      <c r="AR20" s="20"/>
      <c r="BE20" s="278"/>
      <c r="BS20" s="17" t="s">
        <v>4</v>
      </c>
    </row>
    <row r="21" spans="1:71" s="1" customFormat="1" ht="6.9" customHeight="1">
      <c r="B21" s="20"/>
      <c r="AR21" s="20"/>
      <c r="BE21" s="278"/>
    </row>
    <row r="22" spans="1:71" s="1" customFormat="1" ht="12" customHeight="1">
      <c r="B22" s="20"/>
      <c r="D22" s="27" t="s">
        <v>33</v>
      </c>
      <c r="AR22" s="20"/>
      <c r="BE22" s="278"/>
    </row>
    <row r="23" spans="1:71" s="1" customFormat="1" ht="40.799999999999997" customHeight="1">
      <c r="B23" s="20"/>
      <c r="E23" s="301" t="s">
        <v>34</v>
      </c>
      <c r="F23" s="301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R23" s="20"/>
      <c r="BE23" s="278"/>
    </row>
    <row r="24" spans="1:71" s="1" customFormat="1" ht="6.9" customHeight="1">
      <c r="B24" s="20"/>
      <c r="AR24" s="20"/>
      <c r="BE24" s="278"/>
    </row>
    <row r="25" spans="1:71" s="1" customFormat="1" ht="6.9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78"/>
    </row>
    <row r="26" spans="1:71" s="2" customFormat="1" ht="25.95" customHeight="1">
      <c r="A26" s="32"/>
      <c r="B26" s="33"/>
      <c r="C26" s="32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80">
        <f>ROUND(AG54,2)</f>
        <v>0</v>
      </c>
      <c r="AL26" s="281"/>
      <c r="AM26" s="281"/>
      <c r="AN26" s="281"/>
      <c r="AO26" s="281"/>
      <c r="AP26" s="32"/>
      <c r="AQ26" s="32"/>
      <c r="AR26" s="33"/>
      <c r="BE26" s="278"/>
    </row>
    <row r="27" spans="1:71" s="2" customFormat="1" ht="6.9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78"/>
    </row>
    <row r="28" spans="1:71" s="2" customFormat="1" ht="13.2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02" t="s">
        <v>36</v>
      </c>
      <c r="M28" s="302"/>
      <c r="N28" s="302"/>
      <c r="O28" s="302"/>
      <c r="P28" s="302"/>
      <c r="Q28" s="32"/>
      <c r="R28" s="32"/>
      <c r="S28" s="32"/>
      <c r="T28" s="32"/>
      <c r="U28" s="32"/>
      <c r="V28" s="32"/>
      <c r="W28" s="302" t="s">
        <v>37</v>
      </c>
      <c r="X28" s="302"/>
      <c r="Y28" s="302"/>
      <c r="Z28" s="302"/>
      <c r="AA28" s="302"/>
      <c r="AB28" s="302"/>
      <c r="AC28" s="302"/>
      <c r="AD28" s="302"/>
      <c r="AE28" s="302"/>
      <c r="AF28" s="32"/>
      <c r="AG28" s="32"/>
      <c r="AH28" s="32"/>
      <c r="AI28" s="32"/>
      <c r="AJ28" s="32"/>
      <c r="AK28" s="302" t="s">
        <v>38</v>
      </c>
      <c r="AL28" s="302"/>
      <c r="AM28" s="302"/>
      <c r="AN28" s="302"/>
      <c r="AO28" s="302"/>
      <c r="AP28" s="32"/>
      <c r="AQ28" s="32"/>
      <c r="AR28" s="33"/>
      <c r="BE28" s="278"/>
    </row>
    <row r="29" spans="1:71" s="3" customFormat="1" ht="14.4" customHeight="1">
      <c r="B29" s="37"/>
      <c r="D29" s="27" t="s">
        <v>39</v>
      </c>
      <c r="F29" s="27" t="s">
        <v>40</v>
      </c>
      <c r="L29" s="303">
        <v>0.21</v>
      </c>
      <c r="M29" s="276"/>
      <c r="N29" s="276"/>
      <c r="O29" s="276"/>
      <c r="P29" s="276"/>
      <c r="W29" s="275">
        <f>ROUND(AZ54, 2)</f>
        <v>0</v>
      </c>
      <c r="X29" s="276"/>
      <c r="Y29" s="276"/>
      <c r="Z29" s="276"/>
      <c r="AA29" s="276"/>
      <c r="AB29" s="276"/>
      <c r="AC29" s="276"/>
      <c r="AD29" s="276"/>
      <c r="AE29" s="276"/>
      <c r="AK29" s="275">
        <f>ROUND(AV54, 2)</f>
        <v>0</v>
      </c>
      <c r="AL29" s="276"/>
      <c r="AM29" s="276"/>
      <c r="AN29" s="276"/>
      <c r="AO29" s="276"/>
      <c r="AR29" s="37"/>
      <c r="BE29" s="279"/>
    </row>
    <row r="30" spans="1:71" s="3" customFormat="1" ht="14.4" customHeight="1">
      <c r="B30" s="37"/>
      <c r="F30" s="27" t="s">
        <v>41</v>
      </c>
      <c r="L30" s="303">
        <v>0.15</v>
      </c>
      <c r="M30" s="276"/>
      <c r="N30" s="276"/>
      <c r="O30" s="276"/>
      <c r="P30" s="276"/>
      <c r="W30" s="275">
        <f>ROUND(BA54, 2)</f>
        <v>0</v>
      </c>
      <c r="X30" s="276"/>
      <c r="Y30" s="276"/>
      <c r="Z30" s="276"/>
      <c r="AA30" s="276"/>
      <c r="AB30" s="276"/>
      <c r="AC30" s="276"/>
      <c r="AD30" s="276"/>
      <c r="AE30" s="276"/>
      <c r="AK30" s="275">
        <f>ROUND(AW54, 2)</f>
        <v>0</v>
      </c>
      <c r="AL30" s="276"/>
      <c r="AM30" s="276"/>
      <c r="AN30" s="276"/>
      <c r="AO30" s="276"/>
      <c r="AR30" s="37"/>
      <c r="BE30" s="279"/>
    </row>
    <row r="31" spans="1:71" s="3" customFormat="1" ht="14.4" hidden="1" customHeight="1">
      <c r="B31" s="37"/>
      <c r="F31" s="27" t="s">
        <v>42</v>
      </c>
      <c r="L31" s="303">
        <v>0.21</v>
      </c>
      <c r="M31" s="276"/>
      <c r="N31" s="276"/>
      <c r="O31" s="276"/>
      <c r="P31" s="276"/>
      <c r="W31" s="275">
        <f>ROUND(BB54, 2)</f>
        <v>0</v>
      </c>
      <c r="X31" s="276"/>
      <c r="Y31" s="276"/>
      <c r="Z31" s="276"/>
      <c r="AA31" s="276"/>
      <c r="AB31" s="276"/>
      <c r="AC31" s="276"/>
      <c r="AD31" s="276"/>
      <c r="AE31" s="276"/>
      <c r="AK31" s="275">
        <v>0</v>
      </c>
      <c r="AL31" s="276"/>
      <c r="AM31" s="276"/>
      <c r="AN31" s="276"/>
      <c r="AO31" s="276"/>
      <c r="AR31" s="37"/>
      <c r="BE31" s="279"/>
    </row>
    <row r="32" spans="1:71" s="3" customFormat="1" ht="14.4" hidden="1" customHeight="1">
      <c r="B32" s="37"/>
      <c r="F32" s="27" t="s">
        <v>43</v>
      </c>
      <c r="L32" s="303">
        <v>0.15</v>
      </c>
      <c r="M32" s="276"/>
      <c r="N32" s="276"/>
      <c r="O32" s="276"/>
      <c r="P32" s="276"/>
      <c r="W32" s="275">
        <f>ROUND(BC54, 2)</f>
        <v>0</v>
      </c>
      <c r="X32" s="276"/>
      <c r="Y32" s="276"/>
      <c r="Z32" s="276"/>
      <c r="AA32" s="276"/>
      <c r="AB32" s="276"/>
      <c r="AC32" s="276"/>
      <c r="AD32" s="276"/>
      <c r="AE32" s="276"/>
      <c r="AK32" s="275">
        <v>0</v>
      </c>
      <c r="AL32" s="276"/>
      <c r="AM32" s="276"/>
      <c r="AN32" s="276"/>
      <c r="AO32" s="276"/>
      <c r="AR32" s="37"/>
      <c r="BE32" s="279"/>
    </row>
    <row r="33" spans="1:57" s="3" customFormat="1" ht="14.4" hidden="1" customHeight="1">
      <c r="B33" s="37"/>
      <c r="F33" s="27" t="s">
        <v>44</v>
      </c>
      <c r="L33" s="303">
        <v>0</v>
      </c>
      <c r="M33" s="276"/>
      <c r="N33" s="276"/>
      <c r="O33" s="276"/>
      <c r="P33" s="276"/>
      <c r="W33" s="275">
        <f>ROUND(BD54, 2)</f>
        <v>0</v>
      </c>
      <c r="X33" s="276"/>
      <c r="Y33" s="276"/>
      <c r="Z33" s="276"/>
      <c r="AA33" s="276"/>
      <c r="AB33" s="276"/>
      <c r="AC33" s="276"/>
      <c r="AD33" s="276"/>
      <c r="AE33" s="276"/>
      <c r="AK33" s="275">
        <v>0</v>
      </c>
      <c r="AL33" s="276"/>
      <c r="AM33" s="276"/>
      <c r="AN33" s="276"/>
      <c r="AO33" s="276"/>
      <c r="AR33" s="37"/>
    </row>
    <row r="34" spans="1:57" s="2" customFormat="1" ht="6.9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pans="1:57" s="2" customFormat="1" ht="25.95" customHeight="1">
      <c r="A35" s="32"/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282" t="s">
        <v>47</v>
      </c>
      <c r="Y35" s="283"/>
      <c r="Z35" s="283"/>
      <c r="AA35" s="283"/>
      <c r="AB35" s="283"/>
      <c r="AC35" s="40"/>
      <c r="AD35" s="40"/>
      <c r="AE35" s="40"/>
      <c r="AF35" s="40"/>
      <c r="AG35" s="40"/>
      <c r="AH35" s="40"/>
      <c r="AI35" s="40"/>
      <c r="AJ35" s="40"/>
      <c r="AK35" s="284">
        <f>SUM(AK26:AK33)</f>
        <v>0</v>
      </c>
      <c r="AL35" s="283"/>
      <c r="AM35" s="283"/>
      <c r="AN35" s="283"/>
      <c r="AO35" s="285"/>
      <c r="AP35" s="38"/>
      <c r="AQ35" s="38"/>
      <c r="AR35" s="33"/>
      <c r="BE35" s="32"/>
    </row>
    <row r="36" spans="1:57" s="2" customFormat="1" ht="6.9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6.9" customHeight="1">
      <c r="A37" s="32"/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  <c r="BE37" s="32"/>
    </row>
    <row r="41" spans="1:57" s="2" customFormat="1" ht="6.9" customHeight="1">
      <c r="A41" s="32"/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  <c r="BE41" s="32"/>
    </row>
    <row r="42" spans="1:57" s="2" customFormat="1" ht="24.9" customHeight="1">
      <c r="A42" s="32"/>
      <c r="B42" s="33"/>
      <c r="C42" s="21" t="s">
        <v>48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3"/>
      <c r="BE42" s="32"/>
    </row>
    <row r="43" spans="1:57" s="2" customFormat="1" ht="6.9" customHeight="1">
      <c r="A43" s="32"/>
      <c r="B43" s="33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3"/>
      <c r="BE43" s="32"/>
    </row>
    <row r="44" spans="1:57" s="4" customFormat="1" ht="12" customHeight="1">
      <c r="B44" s="46"/>
      <c r="C44" s="27" t="s">
        <v>14</v>
      </c>
      <c r="L44" s="4" t="str">
        <f>K5</f>
        <v>19-03-6</v>
      </c>
      <c r="AR44" s="46"/>
    </row>
    <row r="45" spans="1:57" s="5" customFormat="1" ht="36.9" customHeight="1">
      <c r="B45" s="47"/>
      <c r="C45" s="48" t="s">
        <v>17</v>
      </c>
      <c r="L45" s="294" t="str">
        <f>K6</f>
        <v>Malá Bělá, výst. KNL, soupis prací, neuznatelné náklady</v>
      </c>
      <c r="M45" s="295"/>
      <c r="N45" s="295"/>
      <c r="O45" s="295"/>
      <c r="P45" s="295"/>
      <c r="Q45" s="295"/>
      <c r="R45" s="295"/>
      <c r="S45" s="295"/>
      <c r="T45" s="295"/>
      <c r="U45" s="295"/>
      <c r="V45" s="295"/>
      <c r="W45" s="295"/>
      <c r="X45" s="295"/>
      <c r="Y45" s="295"/>
      <c r="Z45" s="295"/>
      <c r="AA45" s="295"/>
      <c r="AB45" s="295"/>
      <c r="AC45" s="295"/>
      <c r="AD45" s="295"/>
      <c r="AE45" s="295"/>
      <c r="AF45" s="295"/>
      <c r="AG45" s="295"/>
      <c r="AH45" s="295"/>
      <c r="AI45" s="295"/>
      <c r="AJ45" s="295"/>
      <c r="AK45" s="295"/>
      <c r="AL45" s="295"/>
      <c r="AM45" s="295"/>
      <c r="AN45" s="295"/>
      <c r="AO45" s="295"/>
      <c r="AR45" s="47"/>
    </row>
    <row r="46" spans="1:57" s="2" customFormat="1" ht="6.9" customHeight="1">
      <c r="A46" s="32"/>
      <c r="B46" s="33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3"/>
      <c r="BE46" s="32"/>
    </row>
    <row r="47" spans="1:57" s="2" customFormat="1" ht="12" customHeight="1">
      <c r="A47" s="32"/>
      <c r="B47" s="33"/>
      <c r="C47" s="27" t="s">
        <v>21</v>
      </c>
      <c r="D47" s="32"/>
      <c r="E47" s="32"/>
      <c r="F47" s="32"/>
      <c r="G47" s="32"/>
      <c r="H47" s="32"/>
      <c r="I47" s="32"/>
      <c r="J47" s="32"/>
      <c r="K47" s="32"/>
      <c r="L47" s="49" t="str">
        <f>IF(K8="","",K8)</f>
        <v xml:space="preserve"> 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7" t="s">
        <v>23</v>
      </c>
      <c r="AJ47" s="32"/>
      <c r="AK47" s="32"/>
      <c r="AL47" s="32"/>
      <c r="AM47" s="296" t="str">
        <f>IF(AN8= "","",AN8)</f>
        <v>5. 11. 2019</v>
      </c>
      <c r="AN47" s="296"/>
      <c r="AO47" s="32"/>
      <c r="AP47" s="32"/>
      <c r="AQ47" s="32"/>
      <c r="AR47" s="33"/>
      <c r="BE47" s="32"/>
    </row>
    <row r="48" spans="1:57" s="2" customFormat="1" ht="6.9" customHeight="1">
      <c r="A48" s="32"/>
      <c r="B48" s="33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3"/>
      <c r="BE48" s="32"/>
    </row>
    <row r="49" spans="1:91" s="2" customFormat="1" ht="15.6" customHeight="1">
      <c r="A49" s="32"/>
      <c r="B49" s="33"/>
      <c r="C49" s="27" t="s">
        <v>25</v>
      </c>
      <c r="D49" s="32"/>
      <c r="E49" s="32"/>
      <c r="F49" s="32"/>
      <c r="G49" s="32"/>
      <c r="H49" s="32"/>
      <c r="I49" s="32"/>
      <c r="J49" s="32"/>
      <c r="K49" s="32"/>
      <c r="L49" s="4" t="str">
        <f>IF(E11= "","",E11)</f>
        <v xml:space="preserve"> 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7" t="s">
        <v>30</v>
      </c>
      <c r="AJ49" s="32"/>
      <c r="AK49" s="32"/>
      <c r="AL49" s="32"/>
      <c r="AM49" s="292" t="str">
        <f>IF(E17="","",E17)</f>
        <v xml:space="preserve"> </v>
      </c>
      <c r="AN49" s="293"/>
      <c r="AO49" s="293"/>
      <c r="AP49" s="293"/>
      <c r="AQ49" s="32"/>
      <c r="AR49" s="33"/>
      <c r="AS49" s="288" t="s">
        <v>49</v>
      </c>
      <c r="AT49" s="289"/>
      <c r="AU49" s="51"/>
      <c r="AV49" s="51"/>
      <c r="AW49" s="51"/>
      <c r="AX49" s="51"/>
      <c r="AY49" s="51"/>
      <c r="AZ49" s="51"/>
      <c r="BA49" s="51"/>
      <c r="BB49" s="51"/>
      <c r="BC49" s="51"/>
      <c r="BD49" s="52"/>
      <c r="BE49" s="32"/>
    </row>
    <row r="50" spans="1:91" s="2" customFormat="1" ht="15.6" customHeight="1">
      <c r="A50" s="32"/>
      <c r="B50" s="33"/>
      <c r="C50" s="27" t="s">
        <v>28</v>
      </c>
      <c r="D50" s="32"/>
      <c r="E50" s="32"/>
      <c r="F50" s="32"/>
      <c r="G50" s="32"/>
      <c r="H50" s="32"/>
      <c r="I50" s="32"/>
      <c r="J50" s="32"/>
      <c r="K50" s="32"/>
      <c r="L50" s="4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7" t="s">
        <v>32</v>
      </c>
      <c r="AJ50" s="32"/>
      <c r="AK50" s="32"/>
      <c r="AL50" s="32"/>
      <c r="AM50" s="292" t="str">
        <f>IF(E20="","",E20)</f>
        <v xml:space="preserve"> </v>
      </c>
      <c r="AN50" s="293"/>
      <c r="AO50" s="293"/>
      <c r="AP50" s="293"/>
      <c r="AQ50" s="32"/>
      <c r="AR50" s="33"/>
      <c r="AS50" s="290"/>
      <c r="AT50" s="291"/>
      <c r="AU50" s="53"/>
      <c r="AV50" s="53"/>
      <c r="AW50" s="53"/>
      <c r="AX50" s="53"/>
      <c r="AY50" s="53"/>
      <c r="AZ50" s="53"/>
      <c r="BA50" s="53"/>
      <c r="BB50" s="53"/>
      <c r="BC50" s="53"/>
      <c r="BD50" s="54"/>
      <c r="BE50" s="32"/>
    </row>
    <row r="51" spans="1:91" s="2" customFormat="1" ht="10.8" customHeight="1">
      <c r="A51" s="32"/>
      <c r="B51" s="33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3"/>
      <c r="AS51" s="290"/>
      <c r="AT51" s="291"/>
      <c r="AU51" s="53"/>
      <c r="AV51" s="53"/>
      <c r="AW51" s="53"/>
      <c r="AX51" s="53"/>
      <c r="AY51" s="53"/>
      <c r="AZ51" s="53"/>
      <c r="BA51" s="53"/>
      <c r="BB51" s="53"/>
      <c r="BC51" s="53"/>
      <c r="BD51" s="54"/>
      <c r="BE51" s="32"/>
    </row>
    <row r="52" spans="1:91" s="2" customFormat="1" ht="29.25" customHeight="1">
      <c r="A52" s="32"/>
      <c r="B52" s="33"/>
      <c r="C52" s="311" t="s">
        <v>50</v>
      </c>
      <c r="D52" s="305"/>
      <c r="E52" s="305"/>
      <c r="F52" s="305"/>
      <c r="G52" s="305"/>
      <c r="H52" s="55"/>
      <c r="I52" s="304" t="s">
        <v>51</v>
      </c>
      <c r="J52" s="305"/>
      <c r="K52" s="305"/>
      <c r="L52" s="305"/>
      <c r="M52" s="305"/>
      <c r="N52" s="305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5"/>
      <c r="Z52" s="305"/>
      <c r="AA52" s="305"/>
      <c r="AB52" s="305"/>
      <c r="AC52" s="305"/>
      <c r="AD52" s="305"/>
      <c r="AE52" s="305"/>
      <c r="AF52" s="305"/>
      <c r="AG52" s="306" t="s">
        <v>52</v>
      </c>
      <c r="AH52" s="305"/>
      <c r="AI52" s="305"/>
      <c r="AJ52" s="305"/>
      <c r="AK52" s="305"/>
      <c r="AL52" s="305"/>
      <c r="AM52" s="305"/>
      <c r="AN52" s="304" t="s">
        <v>53</v>
      </c>
      <c r="AO52" s="305"/>
      <c r="AP52" s="305"/>
      <c r="AQ52" s="56" t="s">
        <v>54</v>
      </c>
      <c r="AR52" s="33"/>
      <c r="AS52" s="57" t="s">
        <v>55</v>
      </c>
      <c r="AT52" s="58" t="s">
        <v>56</v>
      </c>
      <c r="AU52" s="58" t="s">
        <v>57</v>
      </c>
      <c r="AV52" s="58" t="s">
        <v>58</v>
      </c>
      <c r="AW52" s="58" t="s">
        <v>59</v>
      </c>
      <c r="AX52" s="58" t="s">
        <v>60</v>
      </c>
      <c r="AY52" s="58" t="s">
        <v>61</v>
      </c>
      <c r="AZ52" s="58" t="s">
        <v>62</v>
      </c>
      <c r="BA52" s="58" t="s">
        <v>63</v>
      </c>
      <c r="BB52" s="58" t="s">
        <v>64</v>
      </c>
      <c r="BC52" s="58" t="s">
        <v>65</v>
      </c>
      <c r="BD52" s="59" t="s">
        <v>66</v>
      </c>
      <c r="BE52" s="32"/>
    </row>
    <row r="53" spans="1:91" s="2" customFormat="1" ht="10.8" customHeight="1">
      <c r="A53" s="32"/>
      <c r="B53" s="33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3"/>
      <c r="AS53" s="60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2"/>
      <c r="BE53" s="32"/>
    </row>
    <row r="54" spans="1:91" s="6" customFormat="1" ht="32.4" customHeight="1">
      <c r="B54" s="63"/>
      <c r="C54" s="64" t="s">
        <v>67</v>
      </c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309">
        <f>ROUND(SUM(AG55:AG57),2)</f>
        <v>0</v>
      </c>
      <c r="AH54" s="309"/>
      <c r="AI54" s="309"/>
      <c r="AJ54" s="309"/>
      <c r="AK54" s="309"/>
      <c r="AL54" s="309"/>
      <c r="AM54" s="309"/>
      <c r="AN54" s="310">
        <f>SUM(AG54,AT54)</f>
        <v>0</v>
      </c>
      <c r="AO54" s="310"/>
      <c r="AP54" s="310"/>
      <c r="AQ54" s="67" t="s">
        <v>3</v>
      </c>
      <c r="AR54" s="63"/>
      <c r="AS54" s="68">
        <f>ROUND(SUM(AS55:AS57),2)</f>
        <v>0</v>
      </c>
      <c r="AT54" s="69">
        <f>ROUND(SUM(AV54:AW54),2)</f>
        <v>0</v>
      </c>
      <c r="AU54" s="70">
        <f>ROUND(SUM(AU55:AU57),5)</f>
        <v>0</v>
      </c>
      <c r="AV54" s="69">
        <f>ROUND(AZ54*L29,2)</f>
        <v>0</v>
      </c>
      <c r="AW54" s="69">
        <f>ROUND(BA54*L30,2)</f>
        <v>0</v>
      </c>
      <c r="AX54" s="69">
        <f>ROUND(BB54*L29,2)</f>
        <v>0</v>
      </c>
      <c r="AY54" s="69">
        <f>ROUND(BC54*L30,2)</f>
        <v>0</v>
      </c>
      <c r="AZ54" s="69">
        <f>ROUND(SUM(AZ55:AZ57),2)</f>
        <v>0</v>
      </c>
      <c r="BA54" s="69">
        <f>ROUND(SUM(BA55:BA57),2)</f>
        <v>0</v>
      </c>
      <c r="BB54" s="69">
        <f>ROUND(SUM(BB55:BB57),2)</f>
        <v>0</v>
      </c>
      <c r="BC54" s="69">
        <f>ROUND(SUM(BC55:BC57),2)</f>
        <v>0</v>
      </c>
      <c r="BD54" s="71">
        <f>ROUND(SUM(BD55:BD57),2)</f>
        <v>0</v>
      </c>
      <c r="BS54" s="72" t="s">
        <v>68</v>
      </c>
      <c r="BT54" s="72" t="s">
        <v>69</v>
      </c>
      <c r="BU54" s="73" t="s">
        <v>70</v>
      </c>
      <c r="BV54" s="72" t="s">
        <v>71</v>
      </c>
      <c r="BW54" s="72" t="s">
        <v>5</v>
      </c>
      <c r="BX54" s="72" t="s">
        <v>72</v>
      </c>
      <c r="CL54" s="72" t="s">
        <v>3</v>
      </c>
    </row>
    <row r="55" spans="1:91" s="7" customFormat="1" ht="14.4" customHeight="1">
      <c r="A55" s="74" t="s">
        <v>73</v>
      </c>
      <c r="B55" s="75"/>
      <c r="C55" s="76"/>
      <c r="D55" s="312" t="s">
        <v>74</v>
      </c>
      <c r="E55" s="312"/>
      <c r="F55" s="312"/>
      <c r="G55" s="312"/>
      <c r="H55" s="312"/>
      <c r="I55" s="77"/>
      <c r="J55" s="312" t="s">
        <v>75</v>
      </c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  <c r="Z55" s="312"/>
      <c r="AA55" s="312"/>
      <c r="AB55" s="312"/>
      <c r="AC55" s="312"/>
      <c r="AD55" s="312"/>
      <c r="AE55" s="312"/>
      <c r="AF55" s="312"/>
      <c r="AG55" s="307">
        <f>'01 - SO 03 - Přeložky vod...'!J30</f>
        <v>0</v>
      </c>
      <c r="AH55" s="308"/>
      <c r="AI55" s="308"/>
      <c r="AJ55" s="308"/>
      <c r="AK55" s="308"/>
      <c r="AL55" s="308"/>
      <c r="AM55" s="308"/>
      <c r="AN55" s="307">
        <f>SUM(AG55,AT55)</f>
        <v>0</v>
      </c>
      <c r="AO55" s="308"/>
      <c r="AP55" s="308"/>
      <c r="AQ55" s="78" t="s">
        <v>76</v>
      </c>
      <c r="AR55" s="75"/>
      <c r="AS55" s="79">
        <v>0</v>
      </c>
      <c r="AT55" s="80">
        <f>ROUND(SUM(AV55:AW55),2)</f>
        <v>0</v>
      </c>
      <c r="AU55" s="81">
        <f>'01 - SO 03 - Přeložky vod...'!P90</f>
        <v>0</v>
      </c>
      <c r="AV55" s="80">
        <f>'01 - SO 03 - Přeložky vod...'!J33</f>
        <v>0</v>
      </c>
      <c r="AW55" s="80">
        <f>'01 - SO 03 - Přeložky vod...'!J34</f>
        <v>0</v>
      </c>
      <c r="AX55" s="80">
        <f>'01 - SO 03 - Přeložky vod...'!J35</f>
        <v>0</v>
      </c>
      <c r="AY55" s="80">
        <f>'01 - SO 03 - Přeložky vod...'!J36</f>
        <v>0</v>
      </c>
      <c r="AZ55" s="80">
        <f>'01 - SO 03 - Přeložky vod...'!F33</f>
        <v>0</v>
      </c>
      <c r="BA55" s="80">
        <f>'01 - SO 03 - Přeložky vod...'!F34</f>
        <v>0</v>
      </c>
      <c r="BB55" s="80">
        <f>'01 - SO 03 - Přeložky vod...'!F35</f>
        <v>0</v>
      </c>
      <c r="BC55" s="80">
        <f>'01 - SO 03 - Přeložky vod...'!F36</f>
        <v>0</v>
      </c>
      <c r="BD55" s="82">
        <f>'01 - SO 03 - Přeložky vod...'!F37</f>
        <v>0</v>
      </c>
      <c r="BT55" s="83" t="s">
        <v>77</v>
      </c>
      <c r="BV55" s="83" t="s">
        <v>71</v>
      </c>
      <c r="BW55" s="83" t="s">
        <v>78</v>
      </c>
      <c r="BX55" s="83" t="s">
        <v>5</v>
      </c>
      <c r="CL55" s="83" t="s">
        <v>3</v>
      </c>
      <c r="CM55" s="83" t="s">
        <v>79</v>
      </c>
    </row>
    <row r="56" spans="1:91" s="7" customFormat="1" ht="14.4" customHeight="1">
      <c r="A56" s="74" t="s">
        <v>73</v>
      </c>
      <c r="B56" s="75"/>
      <c r="C56" s="76"/>
      <c r="D56" s="312" t="s">
        <v>80</v>
      </c>
      <c r="E56" s="312"/>
      <c r="F56" s="312"/>
      <c r="G56" s="312"/>
      <c r="H56" s="312"/>
      <c r="I56" s="77"/>
      <c r="J56" s="312" t="s">
        <v>81</v>
      </c>
      <c r="K56" s="312"/>
      <c r="L56" s="312"/>
      <c r="M56" s="312"/>
      <c r="N56" s="312"/>
      <c r="O56" s="312"/>
      <c r="P56" s="312"/>
      <c r="Q56" s="312"/>
      <c r="R56" s="312"/>
      <c r="S56" s="312"/>
      <c r="T56" s="312"/>
      <c r="U56" s="312"/>
      <c r="V56" s="312"/>
      <c r="W56" s="312"/>
      <c r="X56" s="312"/>
      <c r="Y56" s="312"/>
      <c r="Z56" s="312"/>
      <c r="AA56" s="312"/>
      <c r="AB56" s="312"/>
      <c r="AC56" s="312"/>
      <c r="AD56" s="312"/>
      <c r="AE56" s="312"/>
      <c r="AF56" s="312"/>
      <c r="AG56" s="307">
        <f>'02 - SO 09 - Oprava komun...'!J30</f>
        <v>0</v>
      </c>
      <c r="AH56" s="308"/>
      <c r="AI56" s="308"/>
      <c r="AJ56" s="308"/>
      <c r="AK56" s="308"/>
      <c r="AL56" s="308"/>
      <c r="AM56" s="308"/>
      <c r="AN56" s="307">
        <f>SUM(AG56,AT56)</f>
        <v>0</v>
      </c>
      <c r="AO56" s="308"/>
      <c r="AP56" s="308"/>
      <c r="AQ56" s="78" t="s">
        <v>76</v>
      </c>
      <c r="AR56" s="75"/>
      <c r="AS56" s="79">
        <v>0</v>
      </c>
      <c r="AT56" s="80">
        <f>ROUND(SUM(AV56:AW56),2)</f>
        <v>0</v>
      </c>
      <c r="AU56" s="81">
        <f>'02 - SO 09 - Oprava komun...'!P83</f>
        <v>0</v>
      </c>
      <c r="AV56" s="80">
        <f>'02 - SO 09 - Oprava komun...'!J33</f>
        <v>0</v>
      </c>
      <c r="AW56" s="80">
        <f>'02 - SO 09 - Oprava komun...'!J34</f>
        <v>0</v>
      </c>
      <c r="AX56" s="80">
        <f>'02 - SO 09 - Oprava komun...'!J35</f>
        <v>0</v>
      </c>
      <c r="AY56" s="80">
        <f>'02 - SO 09 - Oprava komun...'!J36</f>
        <v>0</v>
      </c>
      <c r="AZ56" s="80">
        <f>'02 - SO 09 - Oprava komun...'!F33</f>
        <v>0</v>
      </c>
      <c r="BA56" s="80">
        <f>'02 - SO 09 - Oprava komun...'!F34</f>
        <v>0</v>
      </c>
      <c r="BB56" s="80">
        <f>'02 - SO 09 - Oprava komun...'!F35</f>
        <v>0</v>
      </c>
      <c r="BC56" s="80">
        <f>'02 - SO 09 - Oprava komun...'!F36</f>
        <v>0</v>
      </c>
      <c r="BD56" s="82">
        <f>'02 - SO 09 - Oprava komun...'!F37</f>
        <v>0</v>
      </c>
      <c r="BT56" s="83" t="s">
        <v>77</v>
      </c>
      <c r="BV56" s="83" t="s">
        <v>71</v>
      </c>
      <c r="BW56" s="83" t="s">
        <v>82</v>
      </c>
      <c r="BX56" s="83" t="s">
        <v>5</v>
      </c>
      <c r="CL56" s="83" t="s">
        <v>3</v>
      </c>
      <c r="CM56" s="83" t="s">
        <v>79</v>
      </c>
    </row>
    <row r="57" spans="1:91" s="7" customFormat="1" ht="14.4" customHeight="1">
      <c r="A57" s="74" t="s">
        <v>73</v>
      </c>
      <c r="B57" s="75"/>
      <c r="C57" s="76"/>
      <c r="D57" s="312" t="s">
        <v>83</v>
      </c>
      <c r="E57" s="312"/>
      <c r="F57" s="312"/>
      <c r="G57" s="312"/>
      <c r="H57" s="312"/>
      <c r="I57" s="77"/>
      <c r="J57" s="312" t="s">
        <v>84</v>
      </c>
      <c r="K57" s="312"/>
      <c r="L57" s="312"/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312"/>
      <c r="Y57" s="312"/>
      <c r="Z57" s="312"/>
      <c r="AA57" s="312"/>
      <c r="AB57" s="312"/>
      <c r="AC57" s="312"/>
      <c r="AD57" s="312"/>
      <c r="AE57" s="312"/>
      <c r="AF57" s="312"/>
      <c r="AG57" s="307">
        <f>'03 - VRN'!J30</f>
        <v>0</v>
      </c>
      <c r="AH57" s="308"/>
      <c r="AI57" s="308"/>
      <c r="AJ57" s="308"/>
      <c r="AK57" s="308"/>
      <c r="AL57" s="308"/>
      <c r="AM57" s="308"/>
      <c r="AN57" s="307">
        <f>SUM(AG57,AT57)</f>
        <v>0</v>
      </c>
      <c r="AO57" s="308"/>
      <c r="AP57" s="308"/>
      <c r="AQ57" s="78" t="s">
        <v>76</v>
      </c>
      <c r="AR57" s="75"/>
      <c r="AS57" s="84">
        <v>0</v>
      </c>
      <c r="AT57" s="85">
        <f>ROUND(SUM(AV57:AW57),2)</f>
        <v>0</v>
      </c>
      <c r="AU57" s="86">
        <f>'03 - VRN'!P80</f>
        <v>0</v>
      </c>
      <c r="AV57" s="85">
        <f>'03 - VRN'!J33</f>
        <v>0</v>
      </c>
      <c r="AW57" s="85">
        <f>'03 - VRN'!J34</f>
        <v>0</v>
      </c>
      <c r="AX57" s="85">
        <f>'03 - VRN'!J35</f>
        <v>0</v>
      </c>
      <c r="AY57" s="85">
        <f>'03 - VRN'!J36</f>
        <v>0</v>
      </c>
      <c r="AZ57" s="85">
        <f>'03 - VRN'!F33</f>
        <v>0</v>
      </c>
      <c r="BA57" s="85">
        <f>'03 - VRN'!F34</f>
        <v>0</v>
      </c>
      <c r="BB57" s="85">
        <f>'03 - VRN'!F35</f>
        <v>0</v>
      </c>
      <c r="BC57" s="85">
        <f>'03 - VRN'!F36</f>
        <v>0</v>
      </c>
      <c r="BD57" s="87">
        <f>'03 - VRN'!F37</f>
        <v>0</v>
      </c>
      <c r="BT57" s="83" t="s">
        <v>77</v>
      </c>
      <c r="BV57" s="83" t="s">
        <v>71</v>
      </c>
      <c r="BW57" s="83" t="s">
        <v>85</v>
      </c>
      <c r="BX57" s="83" t="s">
        <v>5</v>
      </c>
      <c r="CL57" s="83" t="s">
        <v>3</v>
      </c>
      <c r="CM57" s="83" t="s">
        <v>79</v>
      </c>
    </row>
    <row r="58" spans="1:91" s="2" customFormat="1" ht="30" customHeight="1">
      <c r="A58" s="32"/>
      <c r="B58" s="33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3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</row>
    <row r="59" spans="1:91" s="2" customFormat="1" ht="6.9" customHeight="1">
      <c r="A59" s="32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33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</row>
  </sheetData>
  <mergeCells count="50">
    <mergeCell ref="D57:H57"/>
    <mergeCell ref="J57:AF57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G54:AM54"/>
    <mergeCell ref="AN54:AP54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01 - SO 03 - Přeložky vod...'!C2" display="/" xr:uid="{00000000-0004-0000-0000-000000000000}"/>
    <hyperlink ref="A56" location="'02 - SO 09 - Oprava komun...'!C2" display="/" xr:uid="{00000000-0004-0000-0000-000001000000}"/>
    <hyperlink ref="A57" location="'03 - VRN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4"/>
  <sheetViews>
    <sheetView showGridLines="0" tabSelected="1" workbookViewId="0">
      <selection activeCell="V100" sqref="V100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88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88"/>
      <c r="L2" s="286" t="s">
        <v>6</v>
      </c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7" t="s">
        <v>78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89"/>
      <c r="J3" s="19"/>
      <c r="K3" s="19"/>
      <c r="L3" s="20"/>
      <c r="AT3" s="17" t="s">
        <v>79</v>
      </c>
    </row>
    <row r="4" spans="1:46" s="1" customFormat="1" ht="24.9" customHeight="1">
      <c r="B4" s="20"/>
      <c r="D4" s="21" t="s">
        <v>86</v>
      </c>
      <c r="I4" s="88"/>
      <c r="L4" s="20"/>
      <c r="M4" s="90" t="s">
        <v>11</v>
      </c>
      <c r="AT4" s="17" t="s">
        <v>4</v>
      </c>
    </row>
    <row r="5" spans="1:46" s="1" customFormat="1" ht="6.9" customHeight="1">
      <c r="B5" s="20"/>
      <c r="I5" s="88"/>
      <c r="L5" s="20"/>
    </row>
    <row r="6" spans="1:46" s="1" customFormat="1" ht="12" customHeight="1">
      <c r="B6" s="20"/>
      <c r="D6" s="27" t="s">
        <v>17</v>
      </c>
      <c r="I6" s="88"/>
      <c r="L6" s="20"/>
    </row>
    <row r="7" spans="1:46" s="1" customFormat="1" ht="14.4" customHeight="1">
      <c r="B7" s="20"/>
      <c r="E7" s="313" t="str">
        <f>'Rekapitulace stavby'!K6</f>
        <v>Malá Bělá, výst. KNL, soupis prací, neuznatelné náklady</v>
      </c>
      <c r="F7" s="314"/>
      <c r="G7" s="314"/>
      <c r="H7" s="314"/>
      <c r="I7" s="88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1"/>
      <c r="J8" s="32"/>
      <c r="K8" s="32"/>
      <c r="L8" s="9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" customHeight="1">
      <c r="A9" s="32"/>
      <c r="B9" s="33"/>
      <c r="C9" s="32"/>
      <c r="D9" s="32"/>
      <c r="E9" s="294" t="s">
        <v>88</v>
      </c>
      <c r="F9" s="315"/>
      <c r="G9" s="315"/>
      <c r="H9" s="315"/>
      <c r="I9" s="91"/>
      <c r="J9" s="32"/>
      <c r="K9" s="32"/>
      <c r="L9" s="9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1"/>
      <c r="J10" s="32"/>
      <c r="K10" s="32"/>
      <c r="L10" s="9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93" t="s">
        <v>20</v>
      </c>
      <c r="J11" s="25" t="s">
        <v>3</v>
      </c>
      <c r="K11" s="32"/>
      <c r="L11" s="9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93" t="s">
        <v>23</v>
      </c>
      <c r="J12" s="50" t="str">
        <f>'Rekapitulace stavby'!AN8</f>
        <v>5. 11. 2019</v>
      </c>
      <c r="K12" s="32"/>
      <c r="L12" s="9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1"/>
      <c r="J13" s="32"/>
      <c r="K13" s="32"/>
      <c r="L13" s="9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93" t="s">
        <v>26</v>
      </c>
      <c r="J14" s="25" t="s">
        <v>3</v>
      </c>
      <c r="K14" s="32"/>
      <c r="L14" s="9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22</v>
      </c>
      <c r="F15" s="32"/>
      <c r="G15" s="32"/>
      <c r="H15" s="32"/>
      <c r="I15" s="93" t="s">
        <v>27</v>
      </c>
      <c r="J15" s="25" t="s">
        <v>3</v>
      </c>
      <c r="K15" s="32"/>
      <c r="L15" s="9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1"/>
      <c r="J16" s="32"/>
      <c r="K16" s="32"/>
      <c r="L16" s="9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93" t="s">
        <v>26</v>
      </c>
      <c r="J17" s="28" t="str">
        <f>'Rekapitulace stavby'!AN13</f>
        <v>Vyplň údaj</v>
      </c>
      <c r="K17" s="32"/>
      <c r="L17" s="9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16" t="str">
        <f>'Rekapitulace stavby'!E14</f>
        <v>Vyplň údaj</v>
      </c>
      <c r="F18" s="297"/>
      <c r="G18" s="297"/>
      <c r="H18" s="297"/>
      <c r="I18" s="93" t="s">
        <v>27</v>
      </c>
      <c r="J18" s="28" t="str">
        <f>'Rekapitulace stavby'!AN14</f>
        <v>Vyplň údaj</v>
      </c>
      <c r="K18" s="32"/>
      <c r="L18" s="9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1"/>
      <c r="J19" s="32"/>
      <c r="K19" s="32"/>
      <c r="L19" s="9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93" t="s">
        <v>26</v>
      </c>
      <c r="J20" s="25" t="s">
        <v>3</v>
      </c>
      <c r="K20" s="32"/>
      <c r="L20" s="9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22</v>
      </c>
      <c r="F21" s="32"/>
      <c r="G21" s="32"/>
      <c r="H21" s="32"/>
      <c r="I21" s="93" t="s">
        <v>27</v>
      </c>
      <c r="J21" s="25" t="s">
        <v>3</v>
      </c>
      <c r="K21" s="32"/>
      <c r="L21" s="9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1"/>
      <c r="J22" s="32"/>
      <c r="K22" s="32"/>
      <c r="L22" s="9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93" t="s">
        <v>26</v>
      </c>
      <c r="J23" s="25" t="s">
        <v>3</v>
      </c>
      <c r="K23" s="32"/>
      <c r="L23" s="9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22</v>
      </c>
      <c r="F24" s="32"/>
      <c r="G24" s="32"/>
      <c r="H24" s="32"/>
      <c r="I24" s="93" t="s">
        <v>27</v>
      </c>
      <c r="J24" s="25" t="s">
        <v>3</v>
      </c>
      <c r="K24" s="32"/>
      <c r="L24" s="9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1"/>
      <c r="J25" s="32"/>
      <c r="K25" s="32"/>
      <c r="L25" s="9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91"/>
      <c r="J26" s="32"/>
      <c r="K26" s="32"/>
      <c r="L26" s="9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301" t="s">
        <v>3</v>
      </c>
      <c r="F27" s="301"/>
      <c r="G27" s="301"/>
      <c r="H27" s="301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1"/>
      <c r="J28" s="32"/>
      <c r="K28" s="32"/>
      <c r="L28" s="9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1"/>
      <c r="E29" s="61"/>
      <c r="F29" s="61"/>
      <c r="G29" s="61"/>
      <c r="H29" s="61"/>
      <c r="I29" s="98"/>
      <c r="J29" s="61"/>
      <c r="K29" s="61"/>
      <c r="L29" s="9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35</v>
      </c>
      <c r="E30" s="32"/>
      <c r="F30" s="32"/>
      <c r="G30" s="32"/>
      <c r="H30" s="32"/>
      <c r="I30" s="91"/>
      <c r="J30" s="66">
        <f>ROUND(J90, 2)</f>
        <v>0</v>
      </c>
      <c r="K30" s="32"/>
      <c r="L30" s="9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1"/>
      <c r="E31" s="61"/>
      <c r="F31" s="61"/>
      <c r="G31" s="61"/>
      <c r="H31" s="61"/>
      <c r="I31" s="98"/>
      <c r="J31" s="61"/>
      <c r="K31" s="61"/>
      <c r="L31" s="9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100" t="s">
        <v>36</v>
      </c>
      <c r="J32" s="36" t="s">
        <v>38</v>
      </c>
      <c r="K32" s="32"/>
      <c r="L32" s="9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101" t="s">
        <v>39</v>
      </c>
      <c r="E33" s="27" t="s">
        <v>40</v>
      </c>
      <c r="F33" s="102">
        <f>ROUND((SUM(BE90:BE173)),  2)</f>
        <v>0</v>
      </c>
      <c r="G33" s="32"/>
      <c r="H33" s="32"/>
      <c r="I33" s="103">
        <v>0.21</v>
      </c>
      <c r="J33" s="102">
        <f>ROUND(((SUM(BE90:BE173))*I33),  2)</f>
        <v>0</v>
      </c>
      <c r="K33" s="32"/>
      <c r="L33" s="9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41</v>
      </c>
      <c r="F34" s="102">
        <f>ROUND((SUM(BF90:BF173)),  2)</f>
        <v>0</v>
      </c>
      <c r="G34" s="32"/>
      <c r="H34" s="32"/>
      <c r="I34" s="103">
        <v>0.15</v>
      </c>
      <c r="J34" s="102">
        <f>ROUND(((SUM(BF90:BF173))*I34),  2)</f>
        <v>0</v>
      </c>
      <c r="K34" s="32"/>
      <c r="L34" s="9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42</v>
      </c>
      <c r="F35" s="102">
        <f>ROUND((SUM(BG90:BG173)),  2)</f>
        <v>0</v>
      </c>
      <c r="G35" s="32"/>
      <c r="H35" s="32"/>
      <c r="I35" s="103">
        <v>0.21</v>
      </c>
      <c r="J35" s="102">
        <f>0</f>
        <v>0</v>
      </c>
      <c r="K35" s="32"/>
      <c r="L35" s="9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43</v>
      </c>
      <c r="F36" s="102">
        <f>ROUND((SUM(BH90:BH173)),  2)</f>
        <v>0</v>
      </c>
      <c r="G36" s="32"/>
      <c r="H36" s="32"/>
      <c r="I36" s="103">
        <v>0.15</v>
      </c>
      <c r="J36" s="102">
        <f>0</f>
        <v>0</v>
      </c>
      <c r="K36" s="32"/>
      <c r="L36" s="9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44</v>
      </c>
      <c r="F37" s="102">
        <f>ROUND((SUM(BI90:BI173)),  2)</f>
        <v>0</v>
      </c>
      <c r="G37" s="32"/>
      <c r="H37" s="32"/>
      <c r="I37" s="103">
        <v>0</v>
      </c>
      <c r="J37" s="102">
        <f>0</f>
        <v>0</v>
      </c>
      <c r="K37" s="32"/>
      <c r="L37" s="9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91"/>
      <c r="J38" s="32"/>
      <c r="K38" s="32"/>
      <c r="L38" s="9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45</v>
      </c>
      <c r="E39" s="55"/>
      <c r="F39" s="55"/>
      <c r="G39" s="106" t="s">
        <v>46</v>
      </c>
      <c r="H39" s="107" t="s">
        <v>47</v>
      </c>
      <c r="I39" s="108"/>
      <c r="J39" s="109">
        <f>SUM(J30:J37)</f>
        <v>0</v>
      </c>
      <c r="K39" s="110"/>
      <c r="L39" s="9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42"/>
      <c r="C40" s="43"/>
      <c r="D40" s="43"/>
      <c r="E40" s="43"/>
      <c r="F40" s="43"/>
      <c r="G40" s="43"/>
      <c r="H40" s="43"/>
      <c r="I40" s="111"/>
      <c r="J40" s="43"/>
      <c r="K40" s="43"/>
      <c r="L40" s="9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" customHeight="1">
      <c r="A44" s="32"/>
      <c r="B44" s="44"/>
      <c r="C44" s="45"/>
      <c r="D44" s="45"/>
      <c r="E44" s="45"/>
      <c r="F44" s="45"/>
      <c r="G44" s="45"/>
      <c r="H44" s="45"/>
      <c r="I44" s="112"/>
      <c r="J44" s="45"/>
      <c r="K44" s="45"/>
      <c r="L44" s="9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" customHeight="1">
      <c r="A45" s="32"/>
      <c r="B45" s="33"/>
      <c r="C45" s="21" t="s">
        <v>89</v>
      </c>
      <c r="D45" s="32"/>
      <c r="E45" s="32"/>
      <c r="F45" s="32"/>
      <c r="G45" s="32"/>
      <c r="H45" s="32"/>
      <c r="I45" s="91"/>
      <c r="J45" s="32"/>
      <c r="K45" s="32"/>
      <c r="L45" s="9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" customHeight="1">
      <c r="A46" s="32"/>
      <c r="B46" s="33"/>
      <c r="C46" s="32"/>
      <c r="D46" s="32"/>
      <c r="E46" s="32"/>
      <c r="F46" s="32"/>
      <c r="G46" s="32"/>
      <c r="H46" s="32"/>
      <c r="I46" s="91"/>
      <c r="J46" s="32"/>
      <c r="K46" s="32"/>
      <c r="L46" s="9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91"/>
      <c r="J47" s="32"/>
      <c r="K47" s="32"/>
      <c r="L47" s="9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4.4" customHeight="1">
      <c r="A48" s="32"/>
      <c r="B48" s="33"/>
      <c r="C48" s="32"/>
      <c r="D48" s="32"/>
      <c r="E48" s="313" t="str">
        <f>E7</f>
        <v>Malá Bělá, výst. KNL, soupis prací, neuznatelné náklady</v>
      </c>
      <c r="F48" s="314"/>
      <c r="G48" s="314"/>
      <c r="H48" s="314"/>
      <c r="I48" s="91"/>
      <c r="J48" s="32"/>
      <c r="K48" s="32"/>
      <c r="L48" s="9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87</v>
      </c>
      <c r="D49" s="32"/>
      <c r="E49" s="32"/>
      <c r="F49" s="32"/>
      <c r="G49" s="32"/>
      <c r="H49" s="32"/>
      <c r="I49" s="91"/>
      <c r="J49" s="32"/>
      <c r="K49" s="32"/>
      <c r="L49" s="9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4.4" customHeight="1">
      <c r="A50" s="32"/>
      <c r="B50" s="33"/>
      <c r="C50" s="32"/>
      <c r="D50" s="32"/>
      <c r="E50" s="294" t="str">
        <f>E9</f>
        <v>01 - SO 03 - Přeložky vodovodu</v>
      </c>
      <c r="F50" s="315"/>
      <c r="G50" s="315"/>
      <c r="H50" s="315"/>
      <c r="I50" s="91"/>
      <c r="J50" s="32"/>
      <c r="K50" s="32"/>
      <c r="L50" s="9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" customHeight="1">
      <c r="A51" s="32"/>
      <c r="B51" s="33"/>
      <c r="C51" s="32"/>
      <c r="D51" s="32"/>
      <c r="E51" s="32"/>
      <c r="F51" s="32"/>
      <c r="G51" s="32"/>
      <c r="H51" s="32"/>
      <c r="I51" s="91"/>
      <c r="J51" s="32"/>
      <c r="K51" s="32"/>
      <c r="L51" s="9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2"/>
      <c r="E52" s="32"/>
      <c r="F52" s="25" t="str">
        <f>F12</f>
        <v xml:space="preserve"> </v>
      </c>
      <c r="G52" s="32"/>
      <c r="H52" s="32"/>
      <c r="I52" s="93" t="s">
        <v>23</v>
      </c>
      <c r="J52" s="50" t="str">
        <f>IF(J12="","",J12)</f>
        <v>5. 11. 2019</v>
      </c>
      <c r="K52" s="32"/>
      <c r="L52" s="9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" customHeight="1">
      <c r="A53" s="32"/>
      <c r="B53" s="33"/>
      <c r="C53" s="32"/>
      <c r="D53" s="32"/>
      <c r="E53" s="32"/>
      <c r="F53" s="32"/>
      <c r="G53" s="32"/>
      <c r="H53" s="32"/>
      <c r="I53" s="91"/>
      <c r="J53" s="32"/>
      <c r="K53" s="32"/>
      <c r="L53" s="9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6" customHeight="1">
      <c r="A54" s="32"/>
      <c r="B54" s="33"/>
      <c r="C54" s="27" t="s">
        <v>25</v>
      </c>
      <c r="D54" s="32"/>
      <c r="E54" s="32"/>
      <c r="F54" s="25" t="str">
        <f>E15</f>
        <v xml:space="preserve"> </v>
      </c>
      <c r="G54" s="32"/>
      <c r="H54" s="32"/>
      <c r="I54" s="93" t="s">
        <v>30</v>
      </c>
      <c r="J54" s="30" t="str">
        <f>E21</f>
        <v xml:space="preserve"> </v>
      </c>
      <c r="K54" s="32"/>
      <c r="L54" s="9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6" customHeight="1">
      <c r="A55" s="32"/>
      <c r="B55" s="33"/>
      <c r="C55" s="27" t="s">
        <v>28</v>
      </c>
      <c r="D55" s="32"/>
      <c r="E55" s="32"/>
      <c r="F55" s="25" t="str">
        <f>IF(E18="","",E18)</f>
        <v>Vyplň údaj</v>
      </c>
      <c r="G55" s="32"/>
      <c r="H55" s="32"/>
      <c r="I55" s="93" t="s">
        <v>32</v>
      </c>
      <c r="J55" s="30" t="str">
        <f>E24</f>
        <v xml:space="preserve"> </v>
      </c>
      <c r="K55" s="32"/>
      <c r="L55" s="9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91"/>
      <c r="J56" s="32"/>
      <c r="K56" s="32"/>
      <c r="L56" s="9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13" t="s">
        <v>90</v>
      </c>
      <c r="D57" s="104"/>
      <c r="E57" s="104"/>
      <c r="F57" s="104"/>
      <c r="G57" s="104"/>
      <c r="H57" s="104"/>
      <c r="I57" s="114"/>
      <c r="J57" s="115" t="s">
        <v>91</v>
      </c>
      <c r="K57" s="104"/>
      <c r="L57" s="9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91"/>
      <c r="J58" s="32"/>
      <c r="K58" s="32"/>
      <c r="L58" s="9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8" customHeight="1">
      <c r="A59" s="32"/>
      <c r="B59" s="33"/>
      <c r="C59" s="116" t="s">
        <v>67</v>
      </c>
      <c r="D59" s="32"/>
      <c r="E59" s="32"/>
      <c r="F59" s="32"/>
      <c r="G59" s="32"/>
      <c r="H59" s="32"/>
      <c r="I59" s="91"/>
      <c r="J59" s="66">
        <f>J90</f>
        <v>0</v>
      </c>
      <c r="K59" s="32"/>
      <c r="L59" s="9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92</v>
      </c>
    </row>
    <row r="60" spans="1:47" s="9" customFormat="1" ht="24.9" customHeight="1">
      <c r="B60" s="117"/>
      <c r="D60" s="118" t="s">
        <v>93</v>
      </c>
      <c r="E60" s="119"/>
      <c r="F60" s="119"/>
      <c r="G60" s="119"/>
      <c r="H60" s="119"/>
      <c r="I60" s="120"/>
      <c r="J60" s="121">
        <f>J91</f>
        <v>0</v>
      </c>
      <c r="L60" s="117"/>
    </row>
    <row r="61" spans="1:47" s="10" customFormat="1" ht="19.95" customHeight="1">
      <c r="B61" s="122"/>
      <c r="D61" s="123" t="s">
        <v>94</v>
      </c>
      <c r="E61" s="124"/>
      <c r="F61" s="124"/>
      <c r="G61" s="124"/>
      <c r="H61" s="124"/>
      <c r="I61" s="125"/>
      <c r="J61" s="126">
        <f>J92</f>
        <v>0</v>
      </c>
      <c r="L61" s="122"/>
    </row>
    <row r="62" spans="1:47" s="10" customFormat="1" ht="19.95" customHeight="1">
      <c r="B62" s="122"/>
      <c r="D62" s="123" t="s">
        <v>95</v>
      </c>
      <c r="E62" s="124"/>
      <c r="F62" s="124"/>
      <c r="G62" s="124"/>
      <c r="H62" s="124"/>
      <c r="I62" s="125"/>
      <c r="J62" s="126">
        <f>J126</f>
        <v>0</v>
      </c>
      <c r="L62" s="122"/>
    </row>
    <row r="63" spans="1:47" s="10" customFormat="1" ht="19.95" customHeight="1">
      <c r="B63" s="122"/>
      <c r="D63" s="123" t="s">
        <v>96</v>
      </c>
      <c r="E63" s="124"/>
      <c r="F63" s="124"/>
      <c r="G63" s="124"/>
      <c r="H63" s="124"/>
      <c r="I63" s="125"/>
      <c r="J63" s="126">
        <f>J128</f>
        <v>0</v>
      </c>
      <c r="L63" s="122"/>
    </row>
    <row r="64" spans="1:47" s="10" customFormat="1" ht="19.95" customHeight="1">
      <c r="B64" s="122"/>
      <c r="D64" s="123" t="s">
        <v>97</v>
      </c>
      <c r="E64" s="124"/>
      <c r="F64" s="124"/>
      <c r="G64" s="124"/>
      <c r="H64" s="124"/>
      <c r="I64" s="125"/>
      <c r="J64" s="126">
        <f>J133</f>
        <v>0</v>
      </c>
      <c r="L64" s="122"/>
    </row>
    <row r="65" spans="1:31" s="10" customFormat="1" ht="19.95" customHeight="1">
      <c r="B65" s="122"/>
      <c r="D65" s="123" t="s">
        <v>98</v>
      </c>
      <c r="E65" s="124"/>
      <c r="F65" s="124"/>
      <c r="G65" s="124"/>
      <c r="H65" s="124"/>
      <c r="I65" s="125"/>
      <c r="J65" s="126">
        <f>J157</f>
        <v>0</v>
      </c>
      <c r="L65" s="122"/>
    </row>
    <row r="66" spans="1:31" s="10" customFormat="1" ht="19.95" customHeight="1">
      <c r="B66" s="122"/>
      <c r="D66" s="123" t="s">
        <v>99</v>
      </c>
      <c r="E66" s="124"/>
      <c r="F66" s="124"/>
      <c r="G66" s="124"/>
      <c r="H66" s="124"/>
      <c r="I66" s="125"/>
      <c r="J66" s="126">
        <f>J163</f>
        <v>0</v>
      </c>
      <c r="L66" s="122"/>
    </row>
    <row r="67" spans="1:31" s="9" customFormat="1" ht="24.9" customHeight="1">
      <c r="B67" s="117"/>
      <c r="D67" s="118" t="s">
        <v>100</v>
      </c>
      <c r="E67" s="119"/>
      <c r="F67" s="119"/>
      <c r="G67" s="119"/>
      <c r="H67" s="119"/>
      <c r="I67" s="120"/>
      <c r="J67" s="121">
        <f>J165</f>
        <v>0</v>
      </c>
      <c r="L67" s="117"/>
    </row>
    <row r="68" spans="1:31" s="10" customFormat="1" ht="19.95" customHeight="1">
      <c r="B68" s="122"/>
      <c r="D68" s="123" t="s">
        <v>101</v>
      </c>
      <c r="E68" s="124"/>
      <c r="F68" s="124"/>
      <c r="G68" s="124"/>
      <c r="H68" s="124"/>
      <c r="I68" s="125"/>
      <c r="J68" s="126">
        <f>J166</f>
        <v>0</v>
      </c>
      <c r="L68" s="122"/>
    </row>
    <row r="69" spans="1:31" s="9" customFormat="1" ht="24.9" customHeight="1">
      <c r="B69" s="117"/>
      <c r="D69" s="118" t="s">
        <v>102</v>
      </c>
      <c r="E69" s="119"/>
      <c r="F69" s="119"/>
      <c r="G69" s="119"/>
      <c r="H69" s="119"/>
      <c r="I69" s="120"/>
      <c r="J69" s="121">
        <f>J171</f>
        <v>0</v>
      </c>
      <c r="L69" s="117"/>
    </row>
    <row r="70" spans="1:31" s="10" customFormat="1" ht="19.95" customHeight="1">
      <c r="B70" s="122"/>
      <c r="D70" s="123" t="s">
        <v>103</v>
      </c>
      <c r="E70" s="124"/>
      <c r="F70" s="124"/>
      <c r="G70" s="124"/>
      <c r="H70" s="124"/>
      <c r="I70" s="125"/>
      <c r="J70" s="126">
        <f>J172</f>
        <v>0</v>
      </c>
      <c r="L70" s="122"/>
    </row>
    <row r="71" spans="1:31" s="2" customFormat="1" ht="21.75" customHeight="1">
      <c r="A71" s="32"/>
      <c r="B71" s="33"/>
      <c r="C71" s="32"/>
      <c r="D71" s="32"/>
      <c r="E71" s="32"/>
      <c r="F71" s="32"/>
      <c r="G71" s="32"/>
      <c r="H71" s="32"/>
      <c r="I71" s="91"/>
      <c r="J71" s="32"/>
      <c r="K71" s="32"/>
      <c r="L71" s="9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6.9" customHeight="1">
      <c r="A72" s="32"/>
      <c r="B72" s="42"/>
      <c r="C72" s="43"/>
      <c r="D72" s="43"/>
      <c r="E72" s="43"/>
      <c r="F72" s="43"/>
      <c r="G72" s="43"/>
      <c r="H72" s="43"/>
      <c r="I72" s="111"/>
      <c r="J72" s="43"/>
      <c r="K72" s="43"/>
      <c r="L72" s="9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6" spans="1:31" s="2" customFormat="1" ht="6.9" customHeight="1">
      <c r="A76" s="32"/>
      <c r="B76" s="44"/>
      <c r="C76" s="45"/>
      <c r="D76" s="45"/>
      <c r="E76" s="45"/>
      <c r="F76" s="45"/>
      <c r="G76" s="45"/>
      <c r="H76" s="45"/>
      <c r="I76" s="112"/>
      <c r="J76" s="45"/>
      <c r="K76" s="45"/>
      <c r="L76" s="9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24.9" customHeight="1">
      <c r="A77" s="32"/>
      <c r="B77" s="33"/>
      <c r="C77" s="21" t="s">
        <v>104</v>
      </c>
      <c r="D77" s="32"/>
      <c r="E77" s="32"/>
      <c r="F77" s="32"/>
      <c r="G77" s="32"/>
      <c r="H77" s="32"/>
      <c r="I77" s="91"/>
      <c r="J77" s="32"/>
      <c r="K77" s="32"/>
      <c r="L77" s="9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" customHeight="1">
      <c r="A78" s="32"/>
      <c r="B78" s="33"/>
      <c r="C78" s="32"/>
      <c r="D78" s="32"/>
      <c r="E78" s="32"/>
      <c r="F78" s="32"/>
      <c r="G78" s="32"/>
      <c r="H78" s="32"/>
      <c r="I78" s="91"/>
      <c r="J78" s="32"/>
      <c r="K78" s="32"/>
      <c r="L78" s="9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2" customHeight="1">
      <c r="A79" s="32"/>
      <c r="B79" s="33"/>
      <c r="C79" s="27" t="s">
        <v>17</v>
      </c>
      <c r="D79" s="32"/>
      <c r="E79" s="32"/>
      <c r="F79" s="32"/>
      <c r="G79" s="32"/>
      <c r="H79" s="32"/>
      <c r="I79" s="91"/>
      <c r="J79" s="32"/>
      <c r="K79" s="32"/>
      <c r="L79" s="9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4.4" customHeight="1">
      <c r="A80" s="32"/>
      <c r="B80" s="33"/>
      <c r="C80" s="32"/>
      <c r="D80" s="32"/>
      <c r="E80" s="313" t="str">
        <f>E7</f>
        <v>Malá Bělá, výst. KNL, soupis prací, neuznatelné náklady</v>
      </c>
      <c r="F80" s="314"/>
      <c r="G80" s="314"/>
      <c r="H80" s="314"/>
      <c r="I80" s="91"/>
      <c r="J80" s="32"/>
      <c r="K80" s="32"/>
      <c r="L80" s="9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87</v>
      </c>
      <c r="D81" s="32"/>
      <c r="E81" s="32"/>
      <c r="F81" s="32"/>
      <c r="G81" s="32"/>
      <c r="H81" s="32"/>
      <c r="I81" s="91"/>
      <c r="J81" s="32"/>
      <c r="K81" s="32"/>
      <c r="L81" s="9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14.4" customHeight="1">
      <c r="A82" s="32"/>
      <c r="B82" s="33"/>
      <c r="C82" s="32"/>
      <c r="D82" s="32"/>
      <c r="E82" s="294" t="str">
        <f>E9</f>
        <v>01 - SO 03 - Přeložky vodovodu</v>
      </c>
      <c r="F82" s="315"/>
      <c r="G82" s="315"/>
      <c r="H82" s="315"/>
      <c r="I82" s="91"/>
      <c r="J82" s="32"/>
      <c r="K82" s="32"/>
      <c r="L82" s="9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6.9" customHeight="1">
      <c r="A83" s="32"/>
      <c r="B83" s="33"/>
      <c r="C83" s="32"/>
      <c r="D83" s="32"/>
      <c r="E83" s="32"/>
      <c r="F83" s="32"/>
      <c r="G83" s="32"/>
      <c r="H83" s="32"/>
      <c r="I83" s="91"/>
      <c r="J83" s="32"/>
      <c r="K83" s="32"/>
      <c r="L83" s="9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2" customHeight="1">
      <c r="A84" s="32"/>
      <c r="B84" s="33"/>
      <c r="C84" s="27" t="s">
        <v>21</v>
      </c>
      <c r="D84" s="32"/>
      <c r="E84" s="32"/>
      <c r="F84" s="25" t="str">
        <f>F12</f>
        <v xml:space="preserve"> </v>
      </c>
      <c r="G84" s="32"/>
      <c r="H84" s="32"/>
      <c r="I84" s="93" t="s">
        <v>23</v>
      </c>
      <c r="J84" s="50" t="str">
        <f>IF(J12="","",J12)</f>
        <v>5. 11. 2019</v>
      </c>
      <c r="K84" s="32"/>
      <c r="L84" s="9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6.9" customHeight="1">
      <c r="A85" s="32"/>
      <c r="B85" s="33"/>
      <c r="C85" s="32"/>
      <c r="D85" s="32"/>
      <c r="E85" s="32"/>
      <c r="F85" s="32"/>
      <c r="G85" s="32"/>
      <c r="H85" s="32"/>
      <c r="I85" s="91"/>
      <c r="J85" s="32"/>
      <c r="K85" s="32"/>
      <c r="L85" s="9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2" customFormat="1" ht="15.6" customHeight="1">
      <c r="A86" s="32"/>
      <c r="B86" s="33"/>
      <c r="C86" s="27" t="s">
        <v>25</v>
      </c>
      <c r="D86" s="32"/>
      <c r="E86" s="32"/>
      <c r="F86" s="25" t="str">
        <f>E15</f>
        <v xml:space="preserve"> </v>
      </c>
      <c r="G86" s="32"/>
      <c r="H86" s="32"/>
      <c r="I86" s="93" t="s">
        <v>30</v>
      </c>
      <c r="J86" s="30" t="str">
        <f>E21</f>
        <v xml:space="preserve"> </v>
      </c>
      <c r="K86" s="32"/>
      <c r="L86" s="9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65" s="2" customFormat="1" ht="15.6" customHeight="1">
      <c r="A87" s="32"/>
      <c r="B87" s="33"/>
      <c r="C87" s="27" t="s">
        <v>28</v>
      </c>
      <c r="D87" s="32"/>
      <c r="E87" s="32"/>
      <c r="F87" s="25" t="str">
        <f>IF(E18="","",E18)</f>
        <v>Vyplň údaj</v>
      </c>
      <c r="G87" s="32"/>
      <c r="H87" s="32"/>
      <c r="I87" s="93" t="s">
        <v>32</v>
      </c>
      <c r="J87" s="30" t="str">
        <f>E24</f>
        <v xml:space="preserve"> </v>
      </c>
      <c r="K87" s="32"/>
      <c r="L87" s="9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65" s="2" customFormat="1" ht="10.35" customHeight="1">
      <c r="A88" s="32"/>
      <c r="B88" s="33"/>
      <c r="C88" s="32"/>
      <c r="D88" s="32"/>
      <c r="E88" s="32"/>
      <c r="F88" s="32"/>
      <c r="G88" s="32"/>
      <c r="H88" s="32"/>
      <c r="I88" s="91"/>
      <c r="J88" s="32"/>
      <c r="K88" s="32"/>
      <c r="L88" s="9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65" s="11" customFormat="1" ht="29.25" customHeight="1">
      <c r="A89" s="127"/>
      <c r="B89" s="128"/>
      <c r="C89" s="129" t="s">
        <v>105</v>
      </c>
      <c r="D89" s="130" t="s">
        <v>54</v>
      </c>
      <c r="E89" s="130" t="s">
        <v>50</v>
      </c>
      <c r="F89" s="130" t="s">
        <v>51</v>
      </c>
      <c r="G89" s="130" t="s">
        <v>106</v>
      </c>
      <c r="H89" s="130" t="s">
        <v>107</v>
      </c>
      <c r="I89" s="131" t="s">
        <v>108</v>
      </c>
      <c r="J89" s="130" t="s">
        <v>91</v>
      </c>
      <c r="K89" s="132" t="s">
        <v>109</v>
      </c>
      <c r="L89" s="133"/>
      <c r="M89" s="57" t="s">
        <v>3</v>
      </c>
      <c r="N89" s="58" t="s">
        <v>39</v>
      </c>
      <c r="O89" s="58" t="s">
        <v>110</v>
      </c>
      <c r="P89" s="58" t="s">
        <v>111</v>
      </c>
      <c r="Q89" s="58" t="s">
        <v>112</v>
      </c>
      <c r="R89" s="58" t="s">
        <v>113</v>
      </c>
      <c r="S89" s="58" t="s">
        <v>114</v>
      </c>
      <c r="T89" s="59" t="s">
        <v>115</v>
      </c>
      <c r="U89" s="127"/>
      <c r="V89" s="127"/>
      <c r="W89" s="127"/>
      <c r="X89" s="127"/>
      <c r="Y89" s="127"/>
      <c r="Z89" s="127"/>
      <c r="AA89" s="127"/>
      <c r="AB89" s="127"/>
      <c r="AC89" s="127"/>
      <c r="AD89" s="127"/>
      <c r="AE89" s="127"/>
    </row>
    <row r="90" spans="1:65" s="2" customFormat="1" ht="22.8" customHeight="1">
      <c r="A90" s="32"/>
      <c r="B90" s="33"/>
      <c r="C90" s="64" t="s">
        <v>116</v>
      </c>
      <c r="D90" s="32"/>
      <c r="E90" s="32"/>
      <c r="F90" s="32"/>
      <c r="G90" s="32"/>
      <c r="H90" s="32"/>
      <c r="I90" s="91"/>
      <c r="J90" s="134">
        <f>BK90</f>
        <v>0</v>
      </c>
      <c r="K90" s="32"/>
      <c r="L90" s="33"/>
      <c r="M90" s="60"/>
      <c r="N90" s="51"/>
      <c r="O90" s="61"/>
      <c r="P90" s="135">
        <f>P91+P165+P171</f>
        <v>0</v>
      </c>
      <c r="Q90" s="61"/>
      <c r="R90" s="135">
        <f>R91+R165+R171</f>
        <v>0</v>
      </c>
      <c r="S90" s="61"/>
      <c r="T90" s="136">
        <f>T91+T165+T171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T90" s="17" t="s">
        <v>68</v>
      </c>
      <c r="AU90" s="17" t="s">
        <v>92</v>
      </c>
      <c r="BK90" s="137">
        <f>BK91+BK165+BK171</f>
        <v>0</v>
      </c>
    </row>
    <row r="91" spans="1:65" s="12" customFormat="1" ht="25.95" customHeight="1">
      <c r="B91" s="138"/>
      <c r="D91" s="139" t="s">
        <v>68</v>
      </c>
      <c r="E91" s="140" t="s">
        <v>117</v>
      </c>
      <c r="F91" s="140" t="s">
        <v>118</v>
      </c>
      <c r="I91" s="141"/>
      <c r="J91" s="142">
        <f>BK91</f>
        <v>0</v>
      </c>
      <c r="L91" s="138"/>
      <c r="M91" s="143"/>
      <c r="N91" s="144"/>
      <c r="O91" s="144"/>
      <c r="P91" s="145">
        <f>P92+P126+P128+P133+P157+P163</f>
        <v>0</v>
      </c>
      <c r="Q91" s="144"/>
      <c r="R91" s="145">
        <f>R92+R126+R128+R133+R157+R163</f>
        <v>0</v>
      </c>
      <c r="S91" s="144"/>
      <c r="T91" s="146">
        <f>T92+T126+T128+T133+T157+T163</f>
        <v>0</v>
      </c>
      <c r="AR91" s="139" t="s">
        <v>77</v>
      </c>
      <c r="AT91" s="147" t="s">
        <v>68</v>
      </c>
      <c r="AU91" s="147" t="s">
        <v>69</v>
      </c>
      <c r="AY91" s="139" t="s">
        <v>119</v>
      </c>
      <c r="BK91" s="148">
        <f>BK92+BK126+BK128+BK133+BK157+BK163</f>
        <v>0</v>
      </c>
    </row>
    <row r="92" spans="1:65" s="12" customFormat="1" ht="22.8" customHeight="1">
      <c r="B92" s="138"/>
      <c r="D92" s="139" t="s">
        <v>68</v>
      </c>
      <c r="E92" s="149" t="s">
        <v>77</v>
      </c>
      <c r="F92" s="149" t="s">
        <v>120</v>
      </c>
      <c r="I92" s="141"/>
      <c r="J92" s="150">
        <f>BK92</f>
        <v>0</v>
      </c>
      <c r="L92" s="138"/>
      <c r="M92" s="143"/>
      <c r="N92" s="144"/>
      <c r="O92" s="144"/>
      <c r="P92" s="145">
        <f>SUM(P93:P125)</f>
        <v>0</v>
      </c>
      <c r="Q92" s="144"/>
      <c r="R92" s="145">
        <f>SUM(R93:R125)</f>
        <v>0</v>
      </c>
      <c r="S92" s="144"/>
      <c r="T92" s="146">
        <f>SUM(T93:T125)</f>
        <v>0</v>
      </c>
      <c r="AR92" s="139" t="s">
        <v>77</v>
      </c>
      <c r="AT92" s="147" t="s">
        <v>68</v>
      </c>
      <c r="AU92" s="147" t="s">
        <v>77</v>
      </c>
      <c r="AY92" s="139" t="s">
        <v>119</v>
      </c>
      <c r="BK92" s="148">
        <f>SUM(BK93:BK125)</f>
        <v>0</v>
      </c>
    </row>
    <row r="93" spans="1:65" s="2" customFormat="1" ht="19.2" customHeight="1">
      <c r="A93" s="32"/>
      <c r="B93" s="151"/>
      <c r="C93" s="152" t="s">
        <v>77</v>
      </c>
      <c r="D93" s="152" t="s">
        <v>121</v>
      </c>
      <c r="E93" s="153" t="s">
        <v>122</v>
      </c>
      <c r="F93" s="154" t="s">
        <v>123</v>
      </c>
      <c r="G93" s="155" t="s">
        <v>124</v>
      </c>
      <c r="H93" s="156">
        <v>31.344000000000001</v>
      </c>
      <c r="I93" s="157"/>
      <c r="J93" s="158">
        <f t="shared" ref="J93:J109" si="0">ROUND(I93*H93,2)</f>
        <v>0</v>
      </c>
      <c r="K93" s="154" t="s">
        <v>3</v>
      </c>
      <c r="L93" s="33"/>
      <c r="M93" s="159" t="s">
        <v>3</v>
      </c>
      <c r="N93" s="160" t="s">
        <v>40</v>
      </c>
      <c r="O93" s="53"/>
      <c r="P93" s="161">
        <f t="shared" ref="P93:P109" si="1">O93*H93</f>
        <v>0</v>
      </c>
      <c r="Q93" s="161">
        <v>0</v>
      </c>
      <c r="R93" s="161">
        <f t="shared" ref="R93:R109" si="2">Q93*H93</f>
        <v>0</v>
      </c>
      <c r="S93" s="161">
        <v>0</v>
      </c>
      <c r="T93" s="162">
        <f t="shared" ref="T93:T109" si="3"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3" t="s">
        <v>125</v>
      </c>
      <c r="AT93" s="163" t="s">
        <v>121</v>
      </c>
      <c r="AU93" s="163" t="s">
        <v>79</v>
      </c>
      <c r="AY93" s="17" t="s">
        <v>119</v>
      </c>
      <c r="BE93" s="164">
        <f t="shared" ref="BE93:BE109" si="4">IF(N93="základní",J93,0)</f>
        <v>0</v>
      </c>
      <c r="BF93" s="164">
        <f t="shared" ref="BF93:BF109" si="5">IF(N93="snížená",J93,0)</f>
        <v>0</v>
      </c>
      <c r="BG93" s="164">
        <f t="shared" ref="BG93:BG109" si="6">IF(N93="zákl. přenesená",J93,0)</f>
        <v>0</v>
      </c>
      <c r="BH93" s="164">
        <f t="shared" ref="BH93:BH109" si="7">IF(N93="sníž. přenesená",J93,0)</f>
        <v>0</v>
      </c>
      <c r="BI93" s="164">
        <f t="shared" ref="BI93:BI109" si="8">IF(N93="nulová",J93,0)</f>
        <v>0</v>
      </c>
      <c r="BJ93" s="17" t="s">
        <v>77</v>
      </c>
      <c r="BK93" s="164">
        <f t="shared" ref="BK93:BK109" si="9">ROUND(I93*H93,2)</f>
        <v>0</v>
      </c>
      <c r="BL93" s="17" t="s">
        <v>125</v>
      </c>
      <c r="BM93" s="163" t="s">
        <v>126</v>
      </c>
    </row>
    <row r="94" spans="1:65" s="2" customFormat="1" ht="19.2" customHeight="1">
      <c r="A94" s="32"/>
      <c r="B94" s="151"/>
      <c r="C94" s="152" t="s">
        <v>79</v>
      </c>
      <c r="D94" s="152" t="s">
        <v>121</v>
      </c>
      <c r="E94" s="153" t="s">
        <v>127</v>
      </c>
      <c r="F94" s="154" t="s">
        <v>128</v>
      </c>
      <c r="G94" s="155" t="s">
        <v>124</v>
      </c>
      <c r="H94" s="156">
        <v>31.344000000000001</v>
      </c>
      <c r="I94" s="157"/>
      <c r="J94" s="158">
        <f t="shared" si="0"/>
        <v>0</v>
      </c>
      <c r="K94" s="154" t="s">
        <v>3</v>
      </c>
      <c r="L94" s="33"/>
      <c r="M94" s="159" t="s">
        <v>3</v>
      </c>
      <c r="N94" s="160" t="s">
        <v>40</v>
      </c>
      <c r="O94" s="53"/>
      <c r="P94" s="161">
        <f t="shared" si="1"/>
        <v>0</v>
      </c>
      <c r="Q94" s="161">
        <v>0</v>
      </c>
      <c r="R94" s="161">
        <f t="shared" si="2"/>
        <v>0</v>
      </c>
      <c r="S94" s="161">
        <v>0</v>
      </c>
      <c r="T94" s="162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3" t="s">
        <v>125</v>
      </c>
      <c r="AT94" s="163" t="s">
        <v>121</v>
      </c>
      <c r="AU94" s="163" t="s">
        <v>79</v>
      </c>
      <c r="AY94" s="17" t="s">
        <v>119</v>
      </c>
      <c r="BE94" s="164">
        <f t="shared" si="4"/>
        <v>0</v>
      </c>
      <c r="BF94" s="164">
        <f t="shared" si="5"/>
        <v>0</v>
      </c>
      <c r="BG94" s="164">
        <f t="shared" si="6"/>
        <v>0</v>
      </c>
      <c r="BH94" s="164">
        <f t="shared" si="7"/>
        <v>0</v>
      </c>
      <c r="BI94" s="164">
        <f t="shared" si="8"/>
        <v>0</v>
      </c>
      <c r="BJ94" s="17" t="s">
        <v>77</v>
      </c>
      <c r="BK94" s="164">
        <f t="shared" si="9"/>
        <v>0</v>
      </c>
      <c r="BL94" s="17" t="s">
        <v>125</v>
      </c>
      <c r="BM94" s="163" t="s">
        <v>129</v>
      </c>
    </row>
    <row r="95" spans="1:65" s="2" customFormat="1" ht="19.2" customHeight="1">
      <c r="A95" s="32"/>
      <c r="B95" s="151"/>
      <c r="C95" s="152" t="s">
        <v>130</v>
      </c>
      <c r="D95" s="152" t="s">
        <v>121</v>
      </c>
      <c r="E95" s="153" t="s">
        <v>131</v>
      </c>
      <c r="F95" s="154" t="s">
        <v>132</v>
      </c>
      <c r="G95" s="155" t="s">
        <v>124</v>
      </c>
      <c r="H95" s="156">
        <v>31.344000000000001</v>
      </c>
      <c r="I95" s="157"/>
      <c r="J95" s="158">
        <f t="shared" si="0"/>
        <v>0</v>
      </c>
      <c r="K95" s="154" t="s">
        <v>3</v>
      </c>
      <c r="L95" s="33"/>
      <c r="M95" s="159" t="s">
        <v>3</v>
      </c>
      <c r="N95" s="160" t="s">
        <v>40</v>
      </c>
      <c r="O95" s="53"/>
      <c r="P95" s="161">
        <f t="shared" si="1"/>
        <v>0</v>
      </c>
      <c r="Q95" s="161">
        <v>0</v>
      </c>
      <c r="R95" s="161">
        <f t="shared" si="2"/>
        <v>0</v>
      </c>
      <c r="S95" s="161">
        <v>0</v>
      </c>
      <c r="T95" s="162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3" t="s">
        <v>125</v>
      </c>
      <c r="AT95" s="163" t="s">
        <v>121</v>
      </c>
      <c r="AU95" s="163" t="s">
        <v>79</v>
      </c>
      <c r="AY95" s="17" t="s">
        <v>119</v>
      </c>
      <c r="BE95" s="164">
        <f t="shared" si="4"/>
        <v>0</v>
      </c>
      <c r="BF95" s="164">
        <f t="shared" si="5"/>
        <v>0</v>
      </c>
      <c r="BG95" s="164">
        <f t="shared" si="6"/>
        <v>0</v>
      </c>
      <c r="BH95" s="164">
        <f t="shared" si="7"/>
        <v>0</v>
      </c>
      <c r="BI95" s="164">
        <f t="shared" si="8"/>
        <v>0</v>
      </c>
      <c r="BJ95" s="17" t="s">
        <v>77</v>
      </c>
      <c r="BK95" s="164">
        <f t="shared" si="9"/>
        <v>0</v>
      </c>
      <c r="BL95" s="17" t="s">
        <v>125</v>
      </c>
      <c r="BM95" s="163" t="s">
        <v>133</v>
      </c>
    </row>
    <row r="96" spans="1:65" s="2" customFormat="1" ht="19.2" customHeight="1">
      <c r="A96" s="32"/>
      <c r="B96" s="151"/>
      <c r="C96" s="152" t="s">
        <v>125</v>
      </c>
      <c r="D96" s="152" t="s">
        <v>121</v>
      </c>
      <c r="E96" s="153" t="s">
        <v>134</v>
      </c>
      <c r="F96" s="154" t="s">
        <v>135</v>
      </c>
      <c r="G96" s="155" t="s">
        <v>136</v>
      </c>
      <c r="H96" s="156">
        <v>0.8</v>
      </c>
      <c r="I96" s="157"/>
      <c r="J96" s="158">
        <f t="shared" si="0"/>
        <v>0</v>
      </c>
      <c r="K96" s="154" t="s">
        <v>3</v>
      </c>
      <c r="L96" s="33"/>
      <c r="M96" s="159" t="s">
        <v>3</v>
      </c>
      <c r="N96" s="160" t="s">
        <v>40</v>
      </c>
      <c r="O96" s="53"/>
      <c r="P96" s="161">
        <f t="shared" si="1"/>
        <v>0</v>
      </c>
      <c r="Q96" s="161">
        <v>0</v>
      </c>
      <c r="R96" s="161">
        <f t="shared" si="2"/>
        <v>0</v>
      </c>
      <c r="S96" s="161">
        <v>0</v>
      </c>
      <c r="T96" s="162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3" t="s">
        <v>125</v>
      </c>
      <c r="AT96" s="163" t="s">
        <v>121</v>
      </c>
      <c r="AU96" s="163" t="s">
        <v>79</v>
      </c>
      <c r="AY96" s="17" t="s">
        <v>119</v>
      </c>
      <c r="BE96" s="164">
        <f t="shared" si="4"/>
        <v>0</v>
      </c>
      <c r="BF96" s="164">
        <f t="shared" si="5"/>
        <v>0</v>
      </c>
      <c r="BG96" s="164">
        <f t="shared" si="6"/>
        <v>0</v>
      </c>
      <c r="BH96" s="164">
        <f t="shared" si="7"/>
        <v>0</v>
      </c>
      <c r="BI96" s="164">
        <f t="shared" si="8"/>
        <v>0</v>
      </c>
      <c r="BJ96" s="17" t="s">
        <v>77</v>
      </c>
      <c r="BK96" s="164">
        <f t="shared" si="9"/>
        <v>0</v>
      </c>
      <c r="BL96" s="17" t="s">
        <v>125</v>
      </c>
      <c r="BM96" s="163" t="s">
        <v>137</v>
      </c>
    </row>
    <row r="97" spans="1:65" s="2" customFormat="1" ht="14.4" customHeight="1">
      <c r="A97" s="32"/>
      <c r="B97" s="151"/>
      <c r="C97" s="152" t="s">
        <v>138</v>
      </c>
      <c r="D97" s="152" t="s">
        <v>121</v>
      </c>
      <c r="E97" s="153" t="s">
        <v>139</v>
      </c>
      <c r="F97" s="154" t="s">
        <v>140</v>
      </c>
      <c r="G97" s="155" t="s">
        <v>141</v>
      </c>
      <c r="H97" s="156">
        <v>28.62</v>
      </c>
      <c r="I97" s="157"/>
      <c r="J97" s="158">
        <f t="shared" si="0"/>
        <v>0</v>
      </c>
      <c r="K97" s="154" t="s">
        <v>3</v>
      </c>
      <c r="L97" s="33"/>
      <c r="M97" s="159" t="s">
        <v>3</v>
      </c>
      <c r="N97" s="160" t="s">
        <v>40</v>
      </c>
      <c r="O97" s="53"/>
      <c r="P97" s="161">
        <f t="shared" si="1"/>
        <v>0</v>
      </c>
      <c r="Q97" s="161">
        <v>0</v>
      </c>
      <c r="R97" s="161">
        <f t="shared" si="2"/>
        <v>0</v>
      </c>
      <c r="S97" s="161">
        <v>0</v>
      </c>
      <c r="T97" s="162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3" t="s">
        <v>125</v>
      </c>
      <c r="AT97" s="163" t="s">
        <v>121</v>
      </c>
      <c r="AU97" s="163" t="s">
        <v>79</v>
      </c>
      <c r="AY97" s="17" t="s">
        <v>119</v>
      </c>
      <c r="BE97" s="164">
        <f t="shared" si="4"/>
        <v>0</v>
      </c>
      <c r="BF97" s="164">
        <f t="shared" si="5"/>
        <v>0</v>
      </c>
      <c r="BG97" s="164">
        <f t="shared" si="6"/>
        <v>0</v>
      </c>
      <c r="BH97" s="164">
        <f t="shared" si="7"/>
        <v>0</v>
      </c>
      <c r="BI97" s="164">
        <f t="shared" si="8"/>
        <v>0</v>
      </c>
      <c r="BJ97" s="17" t="s">
        <v>77</v>
      </c>
      <c r="BK97" s="164">
        <f t="shared" si="9"/>
        <v>0</v>
      </c>
      <c r="BL97" s="17" t="s">
        <v>125</v>
      </c>
      <c r="BM97" s="163" t="s">
        <v>142</v>
      </c>
    </row>
    <row r="98" spans="1:65" s="2" customFormat="1" ht="19.2" customHeight="1">
      <c r="A98" s="32"/>
      <c r="B98" s="151"/>
      <c r="C98" s="152" t="s">
        <v>143</v>
      </c>
      <c r="D98" s="152" t="s">
        <v>121</v>
      </c>
      <c r="E98" s="153" t="s">
        <v>144</v>
      </c>
      <c r="F98" s="154" t="s">
        <v>145</v>
      </c>
      <c r="G98" s="155" t="s">
        <v>141</v>
      </c>
      <c r="H98" s="156">
        <v>2.56</v>
      </c>
      <c r="I98" s="157"/>
      <c r="J98" s="158">
        <f t="shared" si="0"/>
        <v>0</v>
      </c>
      <c r="K98" s="154" t="s">
        <v>3</v>
      </c>
      <c r="L98" s="33"/>
      <c r="M98" s="159" t="s">
        <v>3</v>
      </c>
      <c r="N98" s="160" t="s">
        <v>40</v>
      </c>
      <c r="O98" s="53"/>
      <c r="P98" s="161">
        <f t="shared" si="1"/>
        <v>0</v>
      </c>
      <c r="Q98" s="161">
        <v>0</v>
      </c>
      <c r="R98" s="161">
        <f t="shared" si="2"/>
        <v>0</v>
      </c>
      <c r="S98" s="161">
        <v>0</v>
      </c>
      <c r="T98" s="162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3" t="s">
        <v>125</v>
      </c>
      <c r="AT98" s="163" t="s">
        <v>121</v>
      </c>
      <c r="AU98" s="163" t="s">
        <v>79</v>
      </c>
      <c r="AY98" s="17" t="s">
        <v>119</v>
      </c>
      <c r="BE98" s="164">
        <f t="shared" si="4"/>
        <v>0</v>
      </c>
      <c r="BF98" s="164">
        <f t="shared" si="5"/>
        <v>0</v>
      </c>
      <c r="BG98" s="164">
        <f t="shared" si="6"/>
        <v>0</v>
      </c>
      <c r="BH98" s="164">
        <f t="shared" si="7"/>
        <v>0</v>
      </c>
      <c r="BI98" s="164">
        <f t="shared" si="8"/>
        <v>0</v>
      </c>
      <c r="BJ98" s="17" t="s">
        <v>77</v>
      </c>
      <c r="BK98" s="164">
        <f t="shared" si="9"/>
        <v>0</v>
      </c>
      <c r="BL98" s="17" t="s">
        <v>125</v>
      </c>
      <c r="BM98" s="163" t="s">
        <v>146</v>
      </c>
    </row>
    <row r="99" spans="1:65" s="2" customFormat="1" ht="19.2" customHeight="1">
      <c r="A99" s="32"/>
      <c r="B99" s="151"/>
      <c r="C99" s="152" t="s">
        <v>147</v>
      </c>
      <c r="D99" s="152" t="s">
        <v>121</v>
      </c>
      <c r="E99" s="153" t="s">
        <v>148</v>
      </c>
      <c r="F99" s="154" t="s">
        <v>149</v>
      </c>
      <c r="G99" s="155" t="s">
        <v>141</v>
      </c>
      <c r="H99" s="156">
        <v>63.694000000000003</v>
      </c>
      <c r="I99" s="157"/>
      <c r="J99" s="158">
        <f t="shared" si="0"/>
        <v>0</v>
      </c>
      <c r="K99" s="154" t="s">
        <v>3</v>
      </c>
      <c r="L99" s="33"/>
      <c r="M99" s="159" t="s">
        <v>3</v>
      </c>
      <c r="N99" s="160" t="s">
        <v>40</v>
      </c>
      <c r="O99" s="53"/>
      <c r="P99" s="161">
        <f t="shared" si="1"/>
        <v>0</v>
      </c>
      <c r="Q99" s="161">
        <v>0</v>
      </c>
      <c r="R99" s="161">
        <f t="shared" si="2"/>
        <v>0</v>
      </c>
      <c r="S99" s="161">
        <v>0</v>
      </c>
      <c r="T99" s="162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3" t="s">
        <v>125</v>
      </c>
      <c r="AT99" s="163" t="s">
        <v>121</v>
      </c>
      <c r="AU99" s="163" t="s">
        <v>79</v>
      </c>
      <c r="AY99" s="17" t="s">
        <v>119</v>
      </c>
      <c r="BE99" s="164">
        <f t="shared" si="4"/>
        <v>0</v>
      </c>
      <c r="BF99" s="164">
        <f t="shared" si="5"/>
        <v>0</v>
      </c>
      <c r="BG99" s="164">
        <f t="shared" si="6"/>
        <v>0</v>
      </c>
      <c r="BH99" s="164">
        <f t="shared" si="7"/>
        <v>0</v>
      </c>
      <c r="BI99" s="164">
        <f t="shared" si="8"/>
        <v>0</v>
      </c>
      <c r="BJ99" s="17" t="s">
        <v>77</v>
      </c>
      <c r="BK99" s="164">
        <f t="shared" si="9"/>
        <v>0</v>
      </c>
      <c r="BL99" s="17" t="s">
        <v>125</v>
      </c>
      <c r="BM99" s="163" t="s">
        <v>150</v>
      </c>
    </row>
    <row r="100" spans="1:65" s="2" customFormat="1" ht="19.2" customHeight="1">
      <c r="A100" s="32"/>
      <c r="B100" s="151"/>
      <c r="C100" s="152" t="s">
        <v>151</v>
      </c>
      <c r="D100" s="152" t="s">
        <v>121</v>
      </c>
      <c r="E100" s="153" t="s">
        <v>152</v>
      </c>
      <c r="F100" s="154" t="s">
        <v>153</v>
      </c>
      <c r="G100" s="155" t="s">
        <v>141</v>
      </c>
      <c r="H100" s="156">
        <v>42.462000000000003</v>
      </c>
      <c r="I100" s="157"/>
      <c r="J100" s="158">
        <f t="shared" si="0"/>
        <v>0</v>
      </c>
      <c r="K100" s="154" t="s">
        <v>3</v>
      </c>
      <c r="L100" s="33"/>
      <c r="M100" s="159" t="s">
        <v>3</v>
      </c>
      <c r="N100" s="160" t="s">
        <v>40</v>
      </c>
      <c r="O100" s="53"/>
      <c r="P100" s="161">
        <f t="shared" si="1"/>
        <v>0</v>
      </c>
      <c r="Q100" s="161">
        <v>0</v>
      </c>
      <c r="R100" s="161">
        <f t="shared" si="2"/>
        <v>0</v>
      </c>
      <c r="S100" s="161">
        <v>0</v>
      </c>
      <c r="T100" s="162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3" t="s">
        <v>125</v>
      </c>
      <c r="AT100" s="163" t="s">
        <v>121</v>
      </c>
      <c r="AU100" s="163" t="s">
        <v>79</v>
      </c>
      <c r="AY100" s="17" t="s">
        <v>119</v>
      </c>
      <c r="BE100" s="164">
        <f t="shared" si="4"/>
        <v>0</v>
      </c>
      <c r="BF100" s="164">
        <f t="shared" si="5"/>
        <v>0</v>
      </c>
      <c r="BG100" s="164">
        <f t="shared" si="6"/>
        <v>0</v>
      </c>
      <c r="BH100" s="164">
        <f t="shared" si="7"/>
        <v>0</v>
      </c>
      <c r="BI100" s="164">
        <f t="shared" si="8"/>
        <v>0</v>
      </c>
      <c r="BJ100" s="17" t="s">
        <v>77</v>
      </c>
      <c r="BK100" s="164">
        <f t="shared" si="9"/>
        <v>0</v>
      </c>
      <c r="BL100" s="17" t="s">
        <v>125</v>
      </c>
      <c r="BM100" s="163" t="s">
        <v>154</v>
      </c>
    </row>
    <row r="101" spans="1:65" s="2" customFormat="1" ht="19.2" customHeight="1">
      <c r="A101" s="32"/>
      <c r="B101" s="151"/>
      <c r="C101" s="152" t="s">
        <v>155</v>
      </c>
      <c r="D101" s="152" t="s">
        <v>121</v>
      </c>
      <c r="E101" s="153" t="s">
        <v>156</v>
      </c>
      <c r="F101" s="154" t="s">
        <v>157</v>
      </c>
      <c r="G101" s="155" t="s">
        <v>141</v>
      </c>
      <c r="H101" s="156">
        <v>31.847000000000001</v>
      </c>
      <c r="I101" s="157"/>
      <c r="J101" s="158">
        <f t="shared" si="0"/>
        <v>0</v>
      </c>
      <c r="K101" s="154" t="s">
        <v>3</v>
      </c>
      <c r="L101" s="33"/>
      <c r="M101" s="159" t="s">
        <v>3</v>
      </c>
      <c r="N101" s="160" t="s">
        <v>40</v>
      </c>
      <c r="O101" s="53"/>
      <c r="P101" s="161">
        <f t="shared" si="1"/>
        <v>0</v>
      </c>
      <c r="Q101" s="161">
        <v>0</v>
      </c>
      <c r="R101" s="161">
        <f t="shared" si="2"/>
        <v>0</v>
      </c>
      <c r="S101" s="161">
        <v>0</v>
      </c>
      <c r="T101" s="162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3" t="s">
        <v>125</v>
      </c>
      <c r="AT101" s="163" t="s">
        <v>121</v>
      </c>
      <c r="AU101" s="163" t="s">
        <v>79</v>
      </c>
      <c r="AY101" s="17" t="s">
        <v>119</v>
      </c>
      <c r="BE101" s="164">
        <f t="shared" si="4"/>
        <v>0</v>
      </c>
      <c r="BF101" s="164">
        <f t="shared" si="5"/>
        <v>0</v>
      </c>
      <c r="BG101" s="164">
        <f t="shared" si="6"/>
        <v>0</v>
      </c>
      <c r="BH101" s="164">
        <f t="shared" si="7"/>
        <v>0</v>
      </c>
      <c r="BI101" s="164">
        <f t="shared" si="8"/>
        <v>0</v>
      </c>
      <c r="BJ101" s="17" t="s">
        <v>77</v>
      </c>
      <c r="BK101" s="164">
        <f t="shared" si="9"/>
        <v>0</v>
      </c>
      <c r="BL101" s="17" t="s">
        <v>125</v>
      </c>
      <c r="BM101" s="163" t="s">
        <v>158</v>
      </c>
    </row>
    <row r="102" spans="1:65" s="2" customFormat="1" ht="14.4" customHeight="1">
      <c r="A102" s="32"/>
      <c r="B102" s="151"/>
      <c r="C102" s="152" t="s">
        <v>159</v>
      </c>
      <c r="D102" s="152" t="s">
        <v>121</v>
      </c>
      <c r="E102" s="153" t="s">
        <v>160</v>
      </c>
      <c r="F102" s="154" t="s">
        <v>161</v>
      </c>
      <c r="G102" s="155" t="s">
        <v>141</v>
      </c>
      <c r="H102" s="156">
        <v>31.847000000000001</v>
      </c>
      <c r="I102" s="157"/>
      <c r="J102" s="158">
        <f t="shared" si="0"/>
        <v>0</v>
      </c>
      <c r="K102" s="154" t="s">
        <v>3</v>
      </c>
      <c r="L102" s="33"/>
      <c r="M102" s="159" t="s">
        <v>3</v>
      </c>
      <c r="N102" s="160" t="s">
        <v>40</v>
      </c>
      <c r="O102" s="53"/>
      <c r="P102" s="161">
        <f t="shared" si="1"/>
        <v>0</v>
      </c>
      <c r="Q102" s="161">
        <v>0</v>
      </c>
      <c r="R102" s="161">
        <f t="shared" si="2"/>
        <v>0</v>
      </c>
      <c r="S102" s="161">
        <v>0</v>
      </c>
      <c r="T102" s="162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3" t="s">
        <v>125</v>
      </c>
      <c r="AT102" s="163" t="s">
        <v>121</v>
      </c>
      <c r="AU102" s="163" t="s">
        <v>79</v>
      </c>
      <c r="AY102" s="17" t="s">
        <v>119</v>
      </c>
      <c r="BE102" s="164">
        <f t="shared" si="4"/>
        <v>0</v>
      </c>
      <c r="BF102" s="164">
        <f t="shared" si="5"/>
        <v>0</v>
      </c>
      <c r="BG102" s="164">
        <f t="shared" si="6"/>
        <v>0</v>
      </c>
      <c r="BH102" s="164">
        <f t="shared" si="7"/>
        <v>0</v>
      </c>
      <c r="BI102" s="164">
        <f t="shared" si="8"/>
        <v>0</v>
      </c>
      <c r="BJ102" s="17" t="s">
        <v>77</v>
      </c>
      <c r="BK102" s="164">
        <f t="shared" si="9"/>
        <v>0</v>
      </c>
      <c r="BL102" s="17" t="s">
        <v>125</v>
      </c>
      <c r="BM102" s="163" t="s">
        <v>162</v>
      </c>
    </row>
    <row r="103" spans="1:65" s="2" customFormat="1" ht="14.4" customHeight="1">
      <c r="A103" s="32"/>
      <c r="B103" s="151"/>
      <c r="C103" s="152" t="s">
        <v>163</v>
      </c>
      <c r="D103" s="152" t="s">
        <v>121</v>
      </c>
      <c r="E103" s="153" t="s">
        <v>164</v>
      </c>
      <c r="F103" s="154" t="s">
        <v>165</v>
      </c>
      <c r="G103" s="155" t="s">
        <v>141</v>
      </c>
      <c r="H103" s="156">
        <v>42.462000000000003</v>
      </c>
      <c r="I103" s="157"/>
      <c r="J103" s="158">
        <f t="shared" si="0"/>
        <v>0</v>
      </c>
      <c r="K103" s="154" t="s">
        <v>3</v>
      </c>
      <c r="L103" s="33"/>
      <c r="M103" s="159" t="s">
        <v>3</v>
      </c>
      <c r="N103" s="160" t="s">
        <v>40</v>
      </c>
      <c r="O103" s="53"/>
      <c r="P103" s="161">
        <f t="shared" si="1"/>
        <v>0</v>
      </c>
      <c r="Q103" s="161">
        <v>0</v>
      </c>
      <c r="R103" s="161">
        <f t="shared" si="2"/>
        <v>0</v>
      </c>
      <c r="S103" s="161">
        <v>0</v>
      </c>
      <c r="T103" s="162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3" t="s">
        <v>125</v>
      </c>
      <c r="AT103" s="163" t="s">
        <v>121</v>
      </c>
      <c r="AU103" s="163" t="s">
        <v>79</v>
      </c>
      <c r="AY103" s="17" t="s">
        <v>119</v>
      </c>
      <c r="BE103" s="164">
        <f t="shared" si="4"/>
        <v>0</v>
      </c>
      <c r="BF103" s="164">
        <f t="shared" si="5"/>
        <v>0</v>
      </c>
      <c r="BG103" s="164">
        <f t="shared" si="6"/>
        <v>0</v>
      </c>
      <c r="BH103" s="164">
        <f t="shared" si="7"/>
        <v>0</v>
      </c>
      <c r="BI103" s="164">
        <f t="shared" si="8"/>
        <v>0</v>
      </c>
      <c r="BJ103" s="17" t="s">
        <v>77</v>
      </c>
      <c r="BK103" s="164">
        <f t="shared" si="9"/>
        <v>0</v>
      </c>
      <c r="BL103" s="17" t="s">
        <v>125</v>
      </c>
      <c r="BM103" s="163" t="s">
        <v>166</v>
      </c>
    </row>
    <row r="104" spans="1:65" s="2" customFormat="1" ht="14.4" customHeight="1">
      <c r="A104" s="32"/>
      <c r="B104" s="151"/>
      <c r="C104" s="152" t="s">
        <v>167</v>
      </c>
      <c r="D104" s="152" t="s">
        <v>121</v>
      </c>
      <c r="E104" s="153" t="s">
        <v>168</v>
      </c>
      <c r="F104" s="154" t="s">
        <v>169</v>
      </c>
      <c r="G104" s="155" t="s">
        <v>124</v>
      </c>
      <c r="H104" s="156">
        <v>602.49599999999998</v>
      </c>
      <c r="I104" s="157"/>
      <c r="J104" s="158">
        <f t="shared" si="0"/>
        <v>0</v>
      </c>
      <c r="K104" s="154" t="s">
        <v>3</v>
      </c>
      <c r="L104" s="33"/>
      <c r="M104" s="159" t="s">
        <v>3</v>
      </c>
      <c r="N104" s="160" t="s">
        <v>40</v>
      </c>
      <c r="O104" s="53"/>
      <c r="P104" s="161">
        <f t="shared" si="1"/>
        <v>0</v>
      </c>
      <c r="Q104" s="161">
        <v>0</v>
      </c>
      <c r="R104" s="161">
        <f t="shared" si="2"/>
        <v>0</v>
      </c>
      <c r="S104" s="161">
        <v>0</v>
      </c>
      <c r="T104" s="162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3" t="s">
        <v>125</v>
      </c>
      <c r="AT104" s="163" t="s">
        <v>121</v>
      </c>
      <c r="AU104" s="163" t="s">
        <v>79</v>
      </c>
      <c r="AY104" s="17" t="s">
        <v>119</v>
      </c>
      <c r="BE104" s="164">
        <f t="shared" si="4"/>
        <v>0</v>
      </c>
      <c r="BF104" s="164">
        <f t="shared" si="5"/>
        <v>0</v>
      </c>
      <c r="BG104" s="164">
        <f t="shared" si="6"/>
        <v>0</v>
      </c>
      <c r="BH104" s="164">
        <f t="shared" si="7"/>
        <v>0</v>
      </c>
      <c r="BI104" s="164">
        <f t="shared" si="8"/>
        <v>0</v>
      </c>
      <c r="BJ104" s="17" t="s">
        <v>77</v>
      </c>
      <c r="BK104" s="164">
        <f t="shared" si="9"/>
        <v>0</v>
      </c>
      <c r="BL104" s="17" t="s">
        <v>125</v>
      </c>
      <c r="BM104" s="163" t="s">
        <v>170</v>
      </c>
    </row>
    <row r="105" spans="1:65" s="2" customFormat="1" ht="19.2" customHeight="1">
      <c r="A105" s="32"/>
      <c r="B105" s="151"/>
      <c r="C105" s="152" t="s">
        <v>171</v>
      </c>
      <c r="D105" s="152" t="s">
        <v>121</v>
      </c>
      <c r="E105" s="153" t="s">
        <v>172</v>
      </c>
      <c r="F105" s="154" t="s">
        <v>173</v>
      </c>
      <c r="G105" s="155" t="s">
        <v>124</v>
      </c>
      <c r="H105" s="156">
        <v>602.49599999999998</v>
      </c>
      <c r="I105" s="157"/>
      <c r="J105" s="158">
        <f t="shared" si="0"/>
        <v>0</v>
      </c>
      <c r="K105" s="154" t="s">
        <v>3</v>
      </c>
      <c r="L105" s="33"/>
      <c r="M105" s="159" t="s">
        <v>3</v>
      </c>
      <c r="N105" s="160" t="s">
        <v>40</v>
      </c>
      <c r="O105" s="53"/>
      <c r="P105" s="161">
        <f t="shared" si="1"/>
        <v>0</v>
      </c>
      <c r="Q105" s="161">
        <v>0</v>
      </c>
      <c r="R105" s="161">
        <f t="shared" si="2"/>
        <v>0</v>
      </c>
      <c r="S105" s="161">
        <v>0</v>
      </c>
      <c r="T105" s="162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3" t="s">
        <v>125</v>
      </c>
      <c r="AT105" s="163" t="s">
        <v>121</v>
      </c>
      <c r="AU105" s="163" t="s">
        <v>79</v>
      </c>
      <c r="AY105" s="17" t="s">
        <v>119</v>
      </c>
      <c r="BE105" s="164">
        <f t="shared" si="4"/>
        <v>0</v>
      </c>
      <c r="BF105" s="164">
        <f t="shared" si="5"/>
        <v>0</v>
      </c>
      <c r="BG105" s="164">
        <f t="shared" si="6"/>
        <v>0</v>
      </c>
      <c r="BH105" s="164">
        <f t="shared" si="7"/>
        <v>0</v>
      </c>
      <c r="BI105" s="164">
        <f t="shared" si="8"/>
        <v>0</v>
      </c>
      <c r="BJ105" s="17" t="s">
        <v>77</v>
      </c>
      <c r="BK105" s="164">
        <f t="shared" si="9"/>
        <v>0</v>
      </c>
      <c r="BL105" s="17" t="s">
        <v>125</v>
      </c>
      <c r="BM105" s="163" t="s">
        <v>174</v>
      </c>
    </row>
    <row r="106" spans="1:65" s="2" customFormat="1" ht="19.2" customHeight="1">
      <c r="A106" s="32"/>
      <c r="B106" s="151"/>
      <c r="C106" s="152" t="s">
        <v>175</v>
      </c>
      <c r="D106" s="152" t="s">
        <v>121</v>
      </c>
      <c r="E106" s="153" t="s">
        <v>176</v>
      </c>
      <c r="F106" s="154" t="s">
        <v>177</v>
      </c>
      <c r="G106" s="155" t="s">
        <v>141</v>
      </c>
      <c r="H106" s="156">
        <v>138.00299999999999</v>
      </c>
      <c r="I106" s="157"/>
      <c r="J106" s="158">
        <f t="shared" si="0"/>
        <v>0</v>
      </c>
      <c r="K106" s="154" t="s">
        <v>3</v>
      </c>
      <c r="L106" s="33"/>
      <c r="M106" s="159" t="s">
        <v>3</v>
      </c>
      <c r="N106" s="160" t="s">
        <v>40</v>
      </c>
      <c r="O106" s="53"/>
      <c r="P106" s="161">
        <f t="shared" si="1"/>
        <v>0</v>
      </c>
      <c r="Q106" s="161">
        <v>0</v>
      </c>
      <c r="R106" s="161">
        <f t="shared" si="2"/>
        <v>0</v>
      </c>
      <c r="S106" s="161">
        <v>0</v>
      </c>
      <c r="T106" s="162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3" t="s">
        <v>125</v>
      </c>
      <c r="AT106" s="163" t="s">
        <v>121</v>
      </c>
      <c r="AU106" s="163" t="s">
        <v>79</v>
      </c>
      <c r="AY106" s="17" t="s">
        <v>119</v>
      </c>
      <c r="BE106" s="164">
        <f t="shared" si="4"/>
        <v>0</v>
      </c>
      <c r="BF106" s="164">
        <f t="shared" si="5"/>
        <v>0</v>
      </c>
      <c r="BG106" s="164">
        <f t="shared" si="6"/>
        <v>0</v>
      </c>
      <c r="BH106" s="164">
        <f t="shared" si="7"/>
        <v>0</v>
      </c>
      <c r="BI106" s="164">
        <f t="shared" si="8"/>
        <v>0</v>
      </c>
      <c r="BJ106" s="17" t="s">
        <v>77</v>
      </c>
      <c r="BK106" s="164">
        <f t="shared" si="9"/>
        <v>0</v>
      </c>
      <c r="BL106" s="17" t="s">
        <v>125</v>
      </c>
      <c r="BM106" s="163" t="s">
        <v>178</v>
      </c>
    </row>
    <row r="107" spans="1:65" s="2" customFormat="1" ht="19.2" customHeight="1">
      <c r="A107" s="32"/>
      <c r="B107" s="151"/>
      <c r="C107" s="152" t="s">
        <v>9</v>
      </c>
      <c r="D107" s="152" t="s">
        <v>121</v>
      </c>
      <c r="E107" s="153" t="s">
        <v>179</v>
      </c>
      <c r="F107" s="154" t="s">
        <v>180</v>
      </c>
      <c r="G107" s="155" t="s">
        <v>141</v>
      </c>
      <c r="H107" s="156">
        <v>74.308999999999997</v>
      </c>
      <c r="I107" s="157"/>
      <c r="J107" s="158">
        <f t="shared" si="0"/>
        <v>0</v>
      </c>
      <c r="K107" s="154" t="s">
        <v>3</v>
      </c>
      <c r="L107" s="33"/>
      <c r="M107" s="159" t="s">
        <v>3</v>
      </c>
      <c r="N107" s="160" t="s">
        <v>40</v>
      </c>
      <c r="O107" s="53"/>
      <c r="P107" s="161">
        <f t="shared" si="1"/>
        <v>0</v>
      </c>
      <c r="Q107" s="161">
        <v>0</v>
      </c>
      <c r="R107" s="161">
        <f t="shared" si="2"/>
        <v>0</v>
      </c>
      <c r="S107" s="161">
        <v>0</v>
      </c>
      <c r="T107" s="162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3" t="s">
        <v>125</v>
      </c>
      <c r="AT107" s="163" t="s">
        <v>121</v>
      </c>
      <c r="AU107" s="163" t="s">
        <v>79</v>
      </c>
      <c r="AY107" s="17" t="s">
        <v>119</v>
      </c>
      <c r="BE107" s="164">
        <f t="shared" si="4"/>
        <v>0</v>
      </c>
      <c r="BF107" s="164">
        <f t="shared" si="5"/>
        <v>0</v>
      </c>
      <c r="BG107" s="164">
        <f t="shared" si="6"/>
        <v>0</v>
      </c>
      <c r="BH107" s="164">
        <f t="shared" si="7"/>
        <v>0</v>
      </c>
      <c r="BI107" s="164">
        <f t="shared" si="8"/>
        <v>0</v>
      </c>
      <c r="BJ107" s="17" t="s">
        <v>77</v>
      </c>
      <c r="BK107" s="164">
        <f t="shared" si="9"/>
        <v>0</v>
      </c>
      <c r="BL107" s="17" t="s">
        <v>125</v>
      </c>
      <c r="BM107" s="163" t="s">
        <v>181</v>
      </c>
    </row>
    <row r="108" spans="1:65" s="2" customFormat="1" ht="19.2" customHeight="1">
      <c r="A108" s="32"/>
      <c r="B108" s="151"/>
      <c r="C108" s="152" t="s">
        <v>182</v>
      </c>
      <c r="D108" s="152" t="s">
        <v>121</v>
      </c>
      <c r="E108" s="153" t="s">
        <v>183</v>
      </c>
      <c r="F108" s="154" t="s">
        <v>184</v>
      </c>
      <c r="G108" s="155" t="s">
        <v>141</v>
      </c>
      <c r="H108" s="156">
        <v>74.308999999999997</v>
      </c>
      <c r="I108" s="157"/>
      <c r="J108" s="158">
        <f t="shared" si="0"/>
        <v>0</v>
      </c>
      <c r="K108" s="154" t="s">
        <v>3</v>
      </c>
      <c r="L108" s="33"/>
      <c r="M108" s="159" t="s">
        <v>3</v>
      </c>
      <c r="N108" s="160" t="s">
        <v>40</v>
      </c>
      <c r="O108" s="53"/>
      <c r="P108" s="161">
        <f t="shared" si="1"/>
        <v>0</v>
      </c>
      <c r="Q108" s="161">
        <v>0</v>
      </c>
      <c r="R108" s="161">
        <f t="shared" si="2"/>
        <v>0</v>
      </c>
      <c r="S108" s="161">
        <v>0</v>
      </c>
      <c r="T108" s="162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63" t="s">
        <v>125</v>
      </c>
      <c r="AT108" s="163" t="s">
        <v>121</v>
      </c>
      <c r="AU108" s="163" t="s">
        <v>79</v>
      </c>
      <c r="AY108" s="17" t="s">
        <v>119</v>
      </c>
      <c r="BE108" s="164">
        <f t="shared" si="4"/>
        <v>0</v>
      </c>
      <c r="BF108" s="164">
        <f t="shared" si="5"/>
        <v>0</v>
      </c>
      <c r="BG108" s="164">
        <f t="shared" si="6"/>
        <v>0</v>
      </c>
      <c r="BH108" s="164">
        <f t="shared" si="7"/>
        <v>0</v>
      </c>
      <c r="BI108" s="164">
        <f t="shared" si="8"/>
        <v>0</v>
      </c>
      <c r="BJ108" s="17" t="s">
        <v>77</v>
      </c>
      <c r="BK108" s="164">
        <f t="shared" si="9"/>
        <v>0</v>
      </c>
      <c r="BL108" s="17" t="s">
        <v>125</v>
      </c>
      <c r="BM108" s="163" t="s">
        <v>185</v>
      </c>
    </row>
    <row r="109" spans="1:65" s="2" customFormat="1" ht="19.2" customHeight="1">
      <c r="A109" s="32"/>
      <c r="B109" s="151"/>
      <c r="C109" s="152" t="s">
        <v>186</v>
      </c>
      <c r="D109" s="152" t="s">
        <v>121</v>
      </c>
      <c r="E109" s="153" t="s">
        <v>187</v>
      </c>
      <c r="F109" s="154" t="s">
        <v>188</v>
      </c>
      <c r="G109" s="155" t="s">
        <v>141</v>
      </c>
      <c r="H109" s="156">
        <v>891.70799999999997</v>
      </c>
      <c r="I109" s="157"/>
      <c r="J109" s="158">
        <f t="shared" si="0"/>
        <v>0</v>
      </c>
      <c r="K109" s="154" t="s">
        <v>3</v>
      </c>
      <c r="L109" s="33"/>
      <c r="M109" s="159" t="s">
        <v>3</v>
      </c>
      <c r="N109" s="160" t="s">
        <v>40</v>
      </c>
      <c r="O109" s="53"/>
      <c r="P109" s="161">
        <f t="shared" si="1"/>
        <v>0</v>
      </c>
      <c r="Q109" s="161">
        <v>0</v>
      </c>
      <c r="R109" s="161">
        <f t="shared" si="2"/>
        <v>0</v>
      </c>
      <c r="S109" s="161">
        <v>0</v>
      </c>
      <c r="T109" s="162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63" t="s">
        <v>125</v>
      </c>
      <c r="AT109" s="163" t="s">
        <v>121</v>
      </c>
      <c r="AU109" s="163" t="s">
        <v>79</v>
      </c>
      <c r="AY109" s="17" t="s">
        <v>119</v>
      </c>
      <c r="BE109" s="164">
        <f t="shared" si="4"/>
        <v>0</v>
      </c>
      <c r="BF109" s="164">
        <f t="shared" si="5"/>
        <v>0</v>
      </c>
      <c r="BG109" s="164">
        <f t="shared" si="6"/>
        <v>0</v>
      </c>
      <c r="BH109" s="164">
        <f t="shared" si="7"/>
        <v>0</v>
      </c>
      <c r="BI109" s="164">
        <f t="shared" si="8"/>
        <v>0</v>
      </c>
      <c r="BJ109" s="17" t="s">
        <v>77</v>
      </c>
      <c r="BK109" s="164">
        <f t="shared" si="9"/>
        <v>0</v>
      </c>
      <c r="BL109" s="17" t="s">
        <v>125</v>
      </c>
      <c r="BM109" s="163" t="s">
        <v>189</v>
      </c>
    </row>
    <row r="110" spans="1:65" s="13" customFormat="1" ht="10.199999999999999">
      <c r="B110" s="165"/>
      <c r="D110" s="166" t="s">
        <v>190</v>
      </c>
      <c r="E110" s="167" t="s">
        <v>3</v>
      </c>
      <c r="F110" s="168" t="s">
        <v>191</v>
      </c>
      <c r="H110" s="169">
        <v>891.70799999999997</v>
      </c>
      <c r="I110" s="170"/>
      <c r="L110" s="165"/>
      <c r="M110" s="171"/>
      <c r="N110" s="172"/>
      <c r="O110" s="172"/>
      <c r="P110" s="172"/>
      <c r="Q110" s="172"/>
      <c r="R110" s="172"/>
      <c r="S110" s="172"/>
      <c r="T110" s="173"/>
      <c r="AT110" s="167" t="s">
        <v>190</v>
      </c>
      <c r="AU110" s="167" t="s">
        <v>79</v>
      </c>
      <c r="AV110" s="13" t="s">
        <v>79</v>
      </c>
      <c r="AW110" s="13" t="s">
        <v>31</v>
      </c>
      <c r="AX110" s="13" t="s">
        <v>69</v>
      </c>
      <c r="AY110" s="167" t="s">
        <v>119</v>
      </c>
    </row>
    <row r="111" spans="1:65" s="14" customFormat="1" ht="10.199999999999999">
      <c r="B111" s="174"/>
      <c r="D111" s="166" t="s">
        <v>190</v>
      </c>
      <c r="E111" s="175" t="s">
        <v>3</v>
      </c>
      <c r="F111" s="176" t="s">
        <v>192</v>
      </c>
      <c r="H111" s="177">
        <v>891.70799999999997</v>
      </c>
      <c r="I111" s="178"/>
      <c r="L111" s="174"/>
      <c r="M111" s="179"/>
      <c r="N111" s="180"/>
      <c r="O111" s="180"/>
      <c r="P111" s="180"/>
      <c r="Q111" s="180"/>
      <c r="R111" s="180"/>
      <c r="S111" s="180"/>
      <c r="T111" s="181"/>
      <c r="AT111" s="175" t="s">
        <v>190</v>
      </c>
      <c r="AU111" s="175" t="s">
        <v>79</v>
      </c>
      <c r="AV111" s="14" t="s">
        <v>125</v>
      </c>
      <c r="AW111" s="14" t="s">
        <v>31</v>
      </c>
      <c r="AX111" s="14" t="s">
        <v>77</v>
      </c>
      <c r="AY111" s="175" t="s">
        <v>119</v>
      </c>
    </row>
    <row r="112" spans="1:65" s="2" customFormat="1" ht="14.4" customHeight="1">
      <c r="A112" s="32"/>
      <c r="B112" s="151"/>
      <c r="C112" s="152" t="s">
        <v>193</v>
      </c>
      <c r="D112" s="152" t="s">
        <v>121</v>
      </c>
      <c r="E112" s="153" t="s">
        <v>194</v>
      </c>
      <c r="F112" s="154" t="s">
        <v>195</v>
      </c>
      <c r="G112" s="155" t="s">
        <v>141</v>
      </c>
      <c r="H112" s="156">
        <v>74.308999999999997</v>
      </c>
      <c r="I112" s="157"/>
      <c r="J112" s="158">
        <f>ROUND(I112*H112,2)</f>
        <v>0</v>
      </c>
      <c r="K112" s="154" t="s">
        <v>3</v>
      </c>
      <c r="L112" s="33"/>
      <c r="M112" s="159" t="s">
        <v>3</v>
      </c>
      <c r="N112" s="160" t="s">
        <v>40</v>
      </c>
      <c r="O112" s="53"/>
      <c r="P112" s="161">
        <f>O112*H112</f>
        <v>0</v>
      </c>
      <c r="Q112" s="161">
        <v>0</v>
      </c>
      <c r="R112" s="161">
        <f>Q112*H112</f>
        <v>0</v>
      </c>
      <c r="S112" s="161">
        <v>0</v>
      </c>
      <c r="T112" s="162">
        <f>S112*H112</f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63" t="s">
        <v>125</v>
      </c>
      <c r="AT112" s="163" t="s">
        <v>121</v>
      </c>
      <c r="AU112" s="163" t="s">
        <v>79</v>
      </c>
      <c r="AY112" s="17" t="s">
        <v>119</v>
      </c>
      <c r="BE112" s="164">
        <f>IF(N112="základní",J112,0)</f>
        <v>0</v>
      </c>
      <c r="BF112" s="164">
        <f>IF(N112="snížená",J112,0)</f>
        <v>0</v>
      </c>
      <c r="BG112" s="164">
        <f>IF(N112="zákl. přenesená",J112,0)</f>
        <v>0</v>
      </c>
      <c r="BH112" s="164">
        <f>IF(N112="sníž. přenesená",J112,0)</f>
        <v>0</v>
      </c>
      <c r="BI112" s="164">
        <f>IF(N112="nulová",J112,0)</f>
        <v>0</v>
      </c>
      <c r="BJ112" s="17" t="s">
        <v>77</v>
      </c>
      <c r="BK112" s="164">
        <f>ROUND(I112*H112,2)</f>
        <v>0</v>
      </c>
      <c r="BL112" s="17" t="s">
        <v>125</v>
      </c>
      <c r="BM112" s="163" t="s">
        <v>196</v>
      </c>
    </row>
    <row r="113" spans="1:65" s="2" customFormat="1" ht="14.4" customHeight="1">
      <c r="A113" s="32"/>
      <c r="B113" s="151"/>
      <c r="C113" s="152" t="s">
        <v>197</v>
      </c>
      <c r="D113" s="152" t="s">
        <v>121</v>
      </c>
      <c r="E113" s="153" t="s">
        <v>198</v>
      </c>
      <c r="F113" s="154" t="s">
        <v>199</v>
      </c>
      <c r="G113" s="155" t="s">
        <v>141</v>
      </c>
      <c r="H113" s="156">
        <v>74.308999999999997</v>
      </c>
      <c r="I113" s="157"/>
      <c r="J113" s="158">
        <f>ROUND(I113*H113,2)</f>
        <v>0</v>
      </c>
      <c r="K113" s="154" t="s">
        <v>3</v>
      </c>
      <c r="L113" s="33"/>
      <c r="M113" s="159" t="s">
        <v>3</v>
      </c>
      <c r="N113" s="160" t="s">
        <v>40</v>
      </c>
      <c r="O113" s="53"/>
      <c r="P113" s="161">
        <f>O113*H113</f>
        <v>0</v>
      </c>
      <c r="Q113" s="161">
        <v>0</v>
      </c>
      <c r="R113" s="161">
        <f>Q113*H113</f>
        <v>0</v>
      </c>
      <c r="S113" s="161">
        <v>0</v>
      </c>
      <c r="T113" s="162">
        <f>S113*H113</f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63" t="s">
        <v>125</v>
      </c>
      <c r="AT113" s="163" t="s">
        <v>121</v>
      </c>
      <c r="AU113" s="163" t="s">
        <v>79</v>
      </c>
      <c r="AY113" s="17" t="s">
        <v>119</v>
      </c>
      <c r="BE113" s="164">
        <f>IF(N113="základní",J113,0)</f>
        <v>0</v>
      </c>
      <c r="BF113" s="164">
        <f>IF(N113="snížená",J113,0)</f>
        <v>0</v>
      </c>
      <c r="BG113" s="164">
        <f>IF(N113="zákl. přenesená",J113,0)</f>
        <v>0</v>
      </c>
      <c r="BH113" s="164">
        <f>IF(N113="sníž. přenesená",J113,0)</f>
        <v>0</v>
      </c>
      <c r="BI113" s="164">
        <f>IF(N113="nulová",J113,0)</f>
        <v>0</v>
      </c>
      <c r="BJ113" s="17" t="s">
        <v>77</v>
      </c>
      <c r="BK113" s="164">
        <f>ROUND(I113*H113,2)</f>
        <v>0</v>
      </c>
      <c r="BL113" s="17" t="s">
        <v>125</v>
      </c>
      <c r="BM113" s="163" t="s">
        <v>200</v>
      </c>
    </row>
    <row r="114" spans="1:65" s="2" customFormat="1" ht="19.2" customHeight="1">
      <c r="A114" s="32"/>
      <c r="B114" s="151"/>
      <c r="C114" s="152" t="s">
        <v>201</v>
      </c>
      <c r="D114" s="152" t="s">
        <v>121</v>
      </c>
      <c r="E114" s="153" t="s">
        <v>202</v>
      </c>
      <c r="F114" s="154" t="s">
        <v>203</v>
      </c>
      <c r="G114" s="155" t="s">
        <v>204</v>
      </c>
      <c r="H114" s="156">
        <v>118.89400000000001</v>
      </c>
      <c r="I114" s="157"/>
      <c r="J114" s="158">
        <f>ROUND(I114*H114,2)</f>
        <v>0</v>
      </c>
      <c r="K114" s="154" t="s">
        <v>3</v>
      </c>
      <c r="L114" s="33"/>
      <c r="M114" s="159" t="s">
        <v>3</v>
      </c>
      <c r="N114" s="160" t="s">
        <v>40</v>
      </c>
      <c r="O114" s="53"/>
      <c r="P114" s="161">
        <f>O114*H114</f>
        <v>0</v>
      </c>
      <c r="Q114" s="161">
        <v>0</v>
      </c>
      <c r="R114" s="161">
        <f>Q114*H114</f>
        <v>0</v>
      </c>
      <c r="S114" s="161">
        <v>0</v>
      </c>
      <c r="T114" s="162">
        <f>S114*H114</f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3" t="s">
        <v>125</v>
      </c>
      <c r="AT114" s="163" t="s">
        <v>121</v>
      </c>
      <c r="AU114" s="163" t="s">
        <v>79</v>
      </c>
      <c r="AY114" s="17" t="s">
        <v>119</v>
      </c>
      <c r="BE114" s="164">
        <f>IF(N114="základní",J114,0)</f>
        <v>0</v>
      </c>
      <c r="BF114" s="164">
        <f>IF(N114="snížená",J114,0)</f>
        <v>0</v>
      </c>
      <c r="BG114" s="164">
        <f>IF(N114="zákl. přenesená",J114,0)</f>
        <v>0</v>
      </c>
      <c r="BH114" s="164">
        <f>IF(N114="sníž. přenesená",J114,0)</f>
        <v>0</v>
      </c>
      <c r="BI114" s="164">
        <f>IF(N114="nulová",J114,0)</f>
        <v>0</v>
      </c>
      <c r="BJ114" s="17" t="s">
        <v>77</v>
      </c>
      <c r="BK114" s="164">
        <f>ROUND(I114*H114,2)</f>
        <v>0</v>
      </c>
      <c r="BL114" s="17" t="s">
        <v>125</v>
      </c>
      <c r="BM114" s="163" t="s">
        <v>205</v>
      </c>
    </row>
    <row r="115" spans="1:65" s="13" customFormat="1" ht="10.199999999999999">
      <c r="B115" s="165"/>
      <c r="D115" s="166" t="s">
        <v>190</v>
      </c>
      <c r="E115" s="167" t="s">
        <v>3</v>
      </c>
      <c r="F115" s="168" t="s">
        <v>206</v>
      </c>
      <c r="H115" s="169">
        <v>118.89400000000001</v>
      </c>
      <c r="I115" s="170"/>
      <c r="L115" s="165"/>
      <c r="M115" s="171"/>
      <c r="N115" s="172"/>
      <c r="O115" s="172"/>
      <c r="P115" s="172"/>
      <c r="Q115" s="172"/>
      <c r="R115" s="172"/>
      <c r="S115" s="172"/>
      <c r="T115" s="173"/>
      <c r="AT115" s="167" t="s">
        <v>190</v>
      </c>
      <c r="AU115" s="167" t="s">
        <v>79</v>
      </c>
      <c r="AV115" s="13" t="s">
        <v>79</v>
      </c>
      <c r="AW115" s="13" t="s">
        <v>31</v>
      </c>
      <c r="AX115" s="13" t="s">
        <v>69</v>
      </c>
      <c r="AY115" s="167" t="s">
        <v>119</v>
      </c>
    </row>
    <row r="116" spans="1:65" s="14" customFormat="1" ht="10.199999999999999">
      <c r="B116" s="174"/>
      <c r="D116" s="166" t="s">
        <v>190</v>
      </c>
      <c r="E116" s="175" t="s">
        <v>3</v>
      </c>
      <c r="F116" s="176" t="s">
        <v>192</v>
      </c>
      <c r="H116" s="177">
        <v>118.89400000000001</v>
      </c>
      <c r="I116" s="178"/>
      <c r="L116" s="174"/>
      <c r="M116" s="179"/>
      <c r="N116" s="180"/>
      <c r="O116" s="180"/>
      <c r="P116" s="180"/>
      <c r="Q116" s="180"/>
      <c r="R116" s="180"/>
      <c r="S116" s="180"/>
      <c r="T116" s="181"/>
      <c r="AT116" s="175" t="s">
        <v>190</v>
      </c>
      <c r="AU116" s="175" t="s">
        <v>79</v>
      </c>
      <c r="AV116" s="14" t="s">
        <v>125</v>
      </c>
      <c r="AW116" s="14" t="s">
        <v>31</v>
      </c>
      <c r="AX116" s="14" t="s">
        <v>77</v>
      </c>
      <c r="AY116" s="175" t="s">
        <v>119</v>
      </c>
    </row>
    <row r="117" spans="1:65" s="2" customFormat="1" ht="19.2" customHeight="1">
      <c r="A117" s="32"/>
      <c r="B117" s="151"/>
      <c r="C117" s="152" t="s">
        <v>8</v>
      </c>
      <c r="D117" s="152" t="s">
        <v>121</v>
      </c>
      <c r="E117" s="153" t="s">
        <v>207</v>
      </c>
      <c r="F117" s="154" t="s">
        <v>208</v>
      </c>
      <c r="G117" s="155" t="s">
        <v>141</v>
      </c>
      <c r="H117" s="156">
        <v>137.239</v>
      </c>
      <c r="I117" s="157"/>
      <c r="J117" s="158">
        <f t="shared" ref="J117:J125" si="10">ROUND(I117*H117,2)</f>
        <v>0</v>
      </c>
      <c r="K117" s="154" t="s">
        <v>3</v>
      </c>
      <c r="L117" s="33"/>
      <c r="M117" s="159" t="s">
        <v>3</v>
      </c>
      <c r="N117" s="160" t="s">
        <v>40</v>
      </c>
      <c r="O117" s="53"/>
      <c r="P117" s="161">
        <f t="shared" ref="P117:P125" si="11">O117*H117</f>
        <v>0</v>
      </c>
      <c r="Q117" s="161">
        <v>0</v>
      </c>
      <c r="R117" s="161">
        <f t="shared" ref="R117:R125" si="12">Q117*H117</f>
        <v>0</v>
      </c>
      <c r="S117" s="161">
        <v>0</v>
      </c>
      <c r="T117" s="162">
        <f t="shared" ref="T117:T125" si="13"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3" t="s">
        <v>125</v>
      </c>
      <c r="AT117" s="163" t="s">
        <v>121</v>
      </c>
      <c r="AU117" s="163" t="s">
        <v>79</v>
      </c>
      <c r="AY117" s="17" t="s">
        <v>119</v>
      </c>
      <c r="BE117" s="164">
        <f t="shared" ref="BE117:BE125" si="14">IF(N117="základní",J117,0)</f>
        <v>0</v>
      </c>
      <c r="BF117" s="164">
        <f t="shared" ref="BF117:BF125" si="15">IF(N117="snížená",J117,0)</f>
        <v>0</v>
      </c>
      <c r="BG117" s="164">
        <f t="shared" ref="BG117:BG125" si="16">IF(N117="zákl. přenesená",J117,0)</f>
        <v>0</v>
      </c>
      <c r="BH117" s="164">
        <f t="shared" ref="BH117:BH125" si="17">IF(N117="sníž. přenesená",J117,0)</f>
        <v>0</v>
      </c>
      <c r="BI117" s="164">
        <f t="shared" ref="BI117:BI125" si="18">IF(N117="nulová",J117,0)</f>
        <v>0</v>
      </c>
      <c r="BJ117" s="17" t="s">
        <v>77</v>
      </c>
      <c r="BK117" s="164">
        <f t="shared" ref="BK117:BK125" si="19">ROUND(I117*H117,2)</f>
        <v>0</v>
      </c>
      <c r="BL117" s="17" t="s">
        <v>125</v>
      </c>
      <c r="BM117" s="163" t="s">
        <v>209</v>
      </c>
    </row>
    <row r="118" spans="1:65" s="2" customFormat="1" ht="19.2" customHeight="1">
      <c r="A118" s="32"/>
      <c r="B118" s="151"/>
      <c r="C118" s="152" t="s">
        <v>210</v>
      </c>
      <c r="D118" s="152" t="s">
        <v>121</v>
      </c>
      <c r="E118" s="153" t="s">
        <v>211</v>
      </c>
      <c r="F118" s="154" t="s">
        <v>212</v>
      </c>
      <c r="G118" s="155" t="s">
        <v>141</v>
      </c>
      <c r="H118" s="156">
        <v>60.01</v>
      </c>
      <c r="I118" s="157"/>
      <c r="J118" s="158">
        <f t="shared" si="10"/>
        <v>0</v>
      </c>
      <c r="K118" s="154" t="s">
        <v>3</v>
      </c>
      <c r="L118" s="33"/>
      <c r="M118" s="159" t="s">
        <v>3</v>
      </c>
      <c r="N118" s="160" t="s">
        <v>40</v>
      </c>
      <c r="O118" s="53"/>
      <c r="P118" s="161">
        <f t="shared" si="11"/>
        <v>0</v>
      </c>
      <c r="Q118" s="161">
        <v>0</v>
      </c>
      <c r="R118" s="161">
        <f t="shared" si="12"/>
        <v>0</v>
      </c>
      <c r="S118" s="161">
        <v>0</v>
      </c>
      <c r="T118" s="162">
        <f t="shared" si="1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63" t="s">
        <v>125</v>
      </c>
      <c r="AT118" s="163" t="s">
        <v>121</v>
      </c>
      <c r="AU118" s="163" t="s">
        <v>79</v>
      </c>
      <c r="AY118" s="17" t="s">
        <v>119</v>
      </c>
      <c r="BE118" s="164">
        <f t="shared" si="14"/>
        <v>0</v>
      </c>
      <c r="BF118" s="164">
        <f t="shared" si="15"/>
        <v>0</v>
      </c>
      <c r="BG118" s="164">
        <f t="shared" si="16"/>
        <v>0</v>
      </c>
      <c r="BH118" s="164">
        <f t="shared" si="17"/>
        <v>0</v>
      </c>
      <c r="BI118" s="164">
        <f t="shared" si="18"/>
        <v>0</v>
      </c>
      <c r="BJ118" s="17" t="s">
        <v>77</v>
      </c>
      <c r="BK118" s="164">
        <f t="shared" si="19"/>
        <v>0</v>
      </c>
      <c r="BL118" s="17" t="s">
        <v>125</v>
      </c>
      <c r="BM118" s="163" t="s">
        <v>213</v>
      </c>
    </row>
    <row r="119" spans="1:65" s="2" customFormat="1" ht="14.4" customHeight="1">
      <c r="A119" s="32"/>
      <c r="B119" s="151"/>
      <c r="C119" s="182" t="s">
        <v>214</v>
      </c>
      <c r="D119" s="182" t="s">
        <v>215</v>
      </c>
      <c r="E119" s="183" t="s">
        <v>216</v>
      </c>
      <c r="F119" s="184" t="s">
        <v>217</v>
      </c>
      <c r="G119" s="185" t="s">
        <v>204</v>
      </c>
      <c r="H119" s="186">
        <v>112.218</v>
      </c>
      <c r="I119" s="187"/>
      <c r="J119" s="188">
        <f t="shared" si="10"/>
        <v>0</v>
      </c>
      <c r="K119" s="184" t="s">
        <v>3</v>
      </c>
      <c r="L119" s="189"/>
      <c r="M119" s="190" t="s">
        <v>3</v>
      </c>
      <c r="N119" s="191" t="s">
        <v>40</v>
      </c>
      <c r="O119" s="53"/>
      <c r="P119" s="161">
        <f t="shared" si="11"/>
        <v>0</v>
      </c>
      <c r="Q119" s="161">
        <v>0</v>
      </c>
      <c r="R119" s="161">
        <f t="shared" si="12"/>
        <v>0</v>
      </c>
      <c r="S119" s="161">
        <v>0</v>
      </c>
      <c r="T119" s="162">
        <f t="shared" si="13"/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63" t="s">
        <v>151</v>
      </c>
      <c r="AT119" s="163" t="s">
        <v>215</v>
      </c>
      <c r="AU119" s="163" t="s">
        <v>79</v>
      </c>
      <c r="AY119" s="17" t="s">
        <v>119</v>
      </c>
      <c r="BE119" s="164">
        <f t="shared" si="14"/>
        <v>0</v>
      </c>
      <c r="BF119" s="164">
        <f t="shared" si="15"/>
        <v>0</v>
      </c>
      <c r="BG119" s="164">
        <f t="shared" si="16"/>
        <v>0</v>
      </c>
      <c r="BH119" s="164">
        <f t="shared" si="17"/>
        <v>0</v>
      </c>
      <c r="BI119" s="164">
        <f t="shared" si="18"/>
        <v>0</v>
      </c>
      <c r="BJ119" s="17" t="s">
        <v>77</v>
      </c>
      <c r="BK119" s="164">
        <f t="shared" si="19"/>
        <v>0</v>
      </c>
      <c r="BL119" s="17" t="s">
        <v>125</v>
      </c>
      <c r="BM119" s="163" t="s">
        <v>218</v>
      </c>
    </row>
    <row r="120" spans="1:65" s="2" customFormat="1" ht="19.2" customHeight="1">
      <c r="A120" s="32"/>
      <c r="B120" s="151"/>
      <c r="C120" s="152" t="s">
        <v>219</v>
      </c>
      <c r="D120" s="152" t="s">
        <v>121</v>
      </c>
      <c r="E120" s="153" t="s">
        <v>220</v>
      </c>
      <c r="F120" s="154" t="s">
        <v>221</v>
      </c>
      <c r="G120" s="155" t="s">
        <v>124</v>
      </c>
      <c r="H120" s="156">
        <v>286.2</v>
      </c>
      <c r="I120" s="157"/>
      <c r="J120" s="158">
        <f t="shared" si="10"/>
        <v>0</v>
      </c>
      <c r="K120" s="154" t="s">
        <v>3</v>
      </c>
      <c r="L120" s="33"/>
      <c r="M120" s="159" t="s">
        <v>3</v>
      </c>
      <c r="N120" s="160" t="s">
        <v>40</v>
      </c>
      <c r="O120" s="53"/>
      <c r="P120" s="161">
        <f t="shared" si="11"/>
        <v>0</v>
      </c>
      <c r="Q120" s="161">
        <v>0</v>
      </c>
      <c r="R120" s="161">
        <f t="shared" si="12"/>
        <v>0</v>
      </c>
      <c r="S120" s="161">
        <v>0</v>
      </c>
      <c r="T120" s="162">
        <f t="shared" si="13"/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63" t="s">
        <v>125</v>
      </c>
      <c r="AT120" s="163" t="s">
        <v>121</v>
      </c>
      <c r="AU120" s="163" t="s">
        <v>79</v>
      </c>
      <c r="AY120" s="17" t="s">
        <v>119</v>
      </c>
      <c r="BE120" s="164">
        <f t="shared" si="14"/>
        <v>0</v>
      </c>
      <c r="BF120" s="164">
        <f t="shared" si="15"/>
        <v>0</v>
      </c>
      <c r="BG120" s="164">
        <f t="shared" si="16"/>
        <v>0</v>
      </c>
      <c r="BH120" s="164">
        <f t="shared" si="17"/>
        <v>0</v>
      </c>
      <c r="BI120" s="164">
        <f t="shared" si="18"/>
        <v>0</v>
      </c>
      <c r="BJ120" s="17" t="s">
        <v>77</v>
      </c>
      <c r="BK120" s="164">
        <f t="shared" si="19"/>
        <v>0</v>
      </c>
      <c r="BL120" s="17" t="s">
        <v>125</v>
      </c>
      <c r="BM120" s="163" t="s">
        <v>222</v>
      </c>
    </row>
    <row r="121" spans="1:65" s="2" customFormat="1" ht="14.4" customHeight="1">
      <c r="A121" s="32"/>
      <c r="B121" s="151"/>
      <c r="C121" s="182" t="s">
        <v>223</v>
      </c>
      <c r="D121" s="182" t="s">
        <v>215</v>
      </c>
      <c r="E121" s="183" t="s">
        <v>224</v>
      </c>
      <c r="F121" s="184" t="s">
        <v>225</v>
      </c>
      <c r="G121" s="185" t="s">
        <v>226</v>
      </c>
      <c r="H121" s="186">
        <v>15.026</v>
      </c>
      <c r="I121" s="187"/>
      <c r="J121" s="188">
        <f t="shared" si="10"/>
        <v>0</v>
      </c>
      <c r="K121" s="184" t="s">
        <v>3</v>
      </c>
      <c r="L121" s="189"/>
      <c r="M121" s="190" t="s">
        <v>3</v>
      </c>
      <c r="N121" s="191" t="s">
        <v>40</v>
      </c>
      <c r="O121" s="53"/>
      <c r="P121" s="161">
        <f t="shared" si="11"/>
        <v>0</v>
      </c>
      <c r="Q121" s="161">
        <v>0</v>
      </c>
      <c r="R121" s="161">
        <f t="shared" si="12"/>
        <v>0</v>
      </c>
      <c r="S121" s="161">
        <v>0</v>
      </c>
      <c r="T121" s="162">
        <f t="shared" si="13"/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63" t="s">
        <v>151</v>
      </c>
      <c r="AT121" s="163" t="s">
        <v>215</v>
      </c>
      <c r="AU121" s="163" t="s">
        <v>79</v>
      </c>
      <c r="AY121" s="17" t="s">
        <v>119</v>
      </c>
      <c r="BE121" s="164">
        <f t="shared" si="14"/>
        <v>0</v>
      </c>
      <c r="BF121" s="164">
        <f t="shared" si="15"/>
        <v>0</v>
      </c>
      <c r="BG121" s="164">
        <f t="shared" si="16"/>
        <v>0</v>
      </c>
      <c r="BH121" s="164">
        <f t="shared" si="17"/>
        <v>0</v>
      </c>
      <c r="BI121" s="164">
        <f t="shared" si="18"/>
        <v>0</v>
      </c>
      <c r="BJ121" s="17" t="s">
        <v>77</v>
      </c>
      <c r="BK121" s="164">
        <f t="shared" si="19"/>
        <v>0</v>
      </c>
      <c r="BL121" s="17" t="s">
        <v>125</v>
      </c>
      <c r="BM121" s="163" t="s">
        <v>227</v>
      </c>
    </row>
    <row r="122" spans="1:65" s="2" customFormat="1" ht="19.2" customHeight="1">
      <c r="A122" s="32"/>
      <c r="B122" s="151"/>
      <c r="C122" s="152" t="s">
        <v>228</v>
      </c>
      <c r="D122" s="152" t="s">
        <v>121</v>
      </c>
      <c r="E122" s="153" t="s">
        <v>229</v>
      </c>
      <c r="F122" s="154" t="s">
        <v>230</v>
      </c>
      <c r="G122" s="155" t="s">
        <v>124</v>
      </c>
      <c r="H122" s="156">
        <v>286.2</v>
      </c>
      <c r="I122" s="157"/>
      <c r="J122" s="158">
        <f t="shared" si="10"/>
        <v>0</v>
      </c>
      <c r="K122" s="154" t="s">
        <v>3</v>
      </c>
      <c r="L122" s="33"/>
      <c r="M122" s="159" t="s">
        <v>3</v>
      </c>
      <c r="N122" s="160" t="s">
        <v>40</v>
      </c>
      <c r="O122" s="53"/>
      <c r="P122" s="161">
        <f t="shared" si="11"/>
        <v>0</v>
      </c>
      <c r="Q122" s="161">
        <v>0</v>
      </c>
      <c r="R122" s="161">
        <f t="shared" si="12"/>
        <v>0</v>
      </c>
      <c r="S122" s="161">
        <v>0</v>
      </c>
      <c r="T122" s="162">
        <f t="shared" si="1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63" t="s">
        <v>125</v>
      </c>
      <c r="AT122" s="163" t="s">
        <v>121</v>
      </c>
      <c r="AU122" s="163" t="s">
        <v>79</v>
      </c>
      <c r="AY122" s="17" t="s">
        <v>119</v>
      </c>
      <c r="BE122" s="164">
        <f t="shared" si="14"/>
        <v>0</v>
      </c>
      <c r="BF122" s="164">
        <f t="shared" si="15"/>
        <v>0</v>
      </c>
      <c r="BG122" s="164">
        <f t="shared" si="16"/>
        <v>0</v>
      </c>
      <c r="BH122" s="164">
        <f t="shared" si="17"/>
        <v>0</v>
      </c>
      <c r="BI122" s="164">
        <f t="shared" si="18"/>
        <v>0</v>
      </c>
      <c r="BJ122" s="17" t="s">
        <v>77</v>
      </c>
      <c r="BK122" s="164">
        <f t="shared" si="19"/>
        <v>0</v>
      </c>
      <c r="BL122" s="17" t="s">
        <v>125</v>
      </c>
      <c r="BM122" s="163" t="s">
        <v>231</v>
      </c>
    </row>
    <row r="123" spans="1:65" s="2" customFormat="1" ht="19.2" customHeight="1">
      <c r="A123" s="32"/>
      <c r="B123" s="151"/>
      <c r="C123" s="152" t="s">
        <v>232</v>
      </c>
      <c r="D123" s="152" t="s">
        <v>121</v>
      </c>
      <c r="E123" s="153" t="s">
        <v>233</v>
      </c>
      <c r="F123" s="154" t="s">
        <v>234</v>
      </c>
      <c r="G123" s="155" t="s">
        <v>124</v>
      </c>
      <c r="H123" s="156">
        <v>286.2</v>
      </c>
      <c r="I123" s="157"/>
      <c r="J123" s="158">
        <f t="shared" si="10"/>
        <v>0</v>
      </c>
      <c r="K123" s="154" t="s">
        <v>3</v>
      </c>
      <c r="L123" s="33"/>
      <c r="M123" s="159" t="s">
        <v>3</v>
      </c>
      <c r="N123" s="160" t="s">
        <v>40</v>
      </c>
      <c r="O123" s="53"/>
      <c r="P123" s="161">
        <f t="shared" si="11"/>
        <v>0</v>
      </c>
      <c r="Q123" s="161">
        <v>0</v>
      </c>
      <c r="R123" s="161">
        <f t="shared" si="12"/>
        <v>0</v>
      </c>
      <c r="S123" s="161">
        <v>0</v>
      </c>
      <c r="T123" s="162">
        <f t="shared" si="1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63" t="s">
        <v>125</v>
      </c>
      <c r="AT123" s="163" t="s">
        <v>121</v>
      </c>
      <c r="AU123" s="163" t="s">
        <v>79</v>
      </c>
      <c r="AY123" s="17" t="s">
        <v>119</v>
      </c>
      <c r="BE123" s="164">
        <f t="shared" si="14"/>
        <v>0</v>
      </c>
      <c r="BF123" s="164">
        <f t="shared" si="15"/>
        <v>0</v>
      </c>
      <c r="BG123" s="164">
        <f t="shared" si="16"/>
        <v>0</v>
      </c>
      <c r="BH123" s="164">
        <f t="shared" si="17"/>
        <v>0</v>
      </c>
      <c r="BI123" s="164">
        <f t="shared" si="18"/>
        <v>0</v>
      </c>
      <c r="BJ123" s="17" t="s">
        <v>77</v>
      </c>
      <c r="BK123" s="164">
        <f t="shared" si="19"/>
        <v>0</v>
      </c>
      <c r="BL123" s="17" t="s">
        <v>125</v>
      </c>
      <c r="BM123" s="163" t="s">
        <v>235</v>
      </c>
    </row>
    <row r="124" spans="1:65" s="2" customFormat="1" ht="14.4" customHeight="1">
      <c r="A124" s="32"/>
      <c r="B124" s="151"/>
      <c r="C124" s="152" t="s">
        <v>236</v>
      </c>
      <c r="D124" s="152" t="s">
        <v>121</v>
      </c>
      <c r="E124" s="153" t="s">
        <v>237</v>
      </c>
      <c r="F124" s="154" t="s">
        <v>238</v>
      </c>
      <c r="G124" s="155" t="s">
        <v>124</v>
      </c>
      <c r="H124" s="156">
        <v>286.2</v>
      </c>
      <c r="I124" s="157"/>
      <c r="J124" s="158">
        <f t="shared" si="10"/>
        <v>0</v>
      </c>
      <c r="K124" s="154" t="s">
        <v>3</v>
      </c>
      <c r="L124" s="33"/>
      <c r="M124" s="159" t="s">
        <v>3</v>
      </c>
      <c r="N124" s="160" t="s">
        <v>40</v>
      </c>
      <c r="O124" s="53"/>
      <c r="P124" s="161">
        <f t="shared" si="11"/>
        <v>0</v>
      </c>
      <c r="Q124" s="161">
        <v>0</v>
      </c>
      <c r="R124" s="161">
        <f t="shared" si="12"/>
        <v>0</v>
      </c>
      <c r="S124" s="161">
        <v>0</v>
      </c>
      <c r="T124" s="162">
        <f t="shared" si="1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63" t="s">
        <v>125</v>
      </c>
      <c r="AT124" s="163" t="s">
        <v>121</v>
      </c>
      <c r="AU124" s="163" t="s">
        <v>79</v>
      </c>
      <c r="AY124" s="17" t="s">
        <v>119</v>
      </c>
      <c r="BE124" s="164">
        <f t="shared" si="14"/>
        <v>0</v>
      </c>
      <c r="BF124" s="164">
        <f t="shared" si="15"/>
        <v>0</v>
      </c>
      <c r="BG124" s="164">
        <f t="shared" si="16"/>
        <v>0</v>
      </c>
      <c r="BH124" s="164">
        <f t="shared" si="17"/>
        <v>0</v>
      </c>
      <c r="BI124" s="164">
        <f t="shared" si="18"/>
        <v>0</v>
      </c>
      <c r="BJ124" s="17" t="s">
        <v>77</v>
      </c>
      <c r="BK124" s="164">
        <f t="shared" si="19"/>
        <v>0</v>
      </c>
      <c r="BL124" s="17" t="s">
        <v>125</v>
      </c>
      <c r="BM124" s="163" t="s">
        <v>239</v>
      </c>
    </row>
    <row r="125" spans="1:65" s="2" customFormat="1" ht="14.4" customHeight="1">
      <c r="A125" s="32"/>
      <c r="B125" s="151"/>
      <c r="C125" s="152" t="s">
        <v>240</v>
      </c>
      <c r="D125" s="152" t="s">
        <v>121</v>
      </c>
      <c r="E125" s="153" t="s">
        <v>241</v>
      </c>
      <c r="F125" s="154" t="s">
        <v>242</v>
      </c>
      <c r="G125" s="155" t="s">
        <v>141</v>
      </c>
      <c r="H125" s="156">
        <v>28.62</v>
      </c>
      <c r="I125" s="157"/>
      <c r="J125" s="158">
        <f t="shared" si="10"/>
        <v>0</v>
      </c>
      <c r="K125" s="154" t="s">
        <v>3</v>
      </c>
      <c r="L125" s="33"/>
      <c r="M125" s="159" t="s">
        <v>3</v>
      </c>
      <c r="N125" s="160" t="s">
        <v>40</v>
      </c>
      <c r="O125" s="53"/>
      <c r="P125" s="161">
        <f t="shared" si="11"/>
        <v>0</v>
      </c>
      <c r="Q125" s="161">
        <v>0</v>
      </c>
      <c r="R125" s="161">
        <f t="shared" si="12"/>
        <v>0</v>
      </c>
      <c r="S125" s="161">
        <v>0</v>
      </c>
      <c r="T125" s="162">
        <f t="shared" si="1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63" t="s">
        <v>125</v>
      </c>
      <c r="AT125" s="163" t="s">
        <v>121</v>
      </c>
      <c r="AU125" s="163" t="s">
        <v>79</v>
      </c>
      <c r="AY125" s="17" t="s">
        <v>119</v>
      </c>
      <c r="BE125" s="164">
        <f t="shared" si="14"/>
        <v>0</v>
      </c>
      <c r="BF125" s="164">
        <f t="shared" si="15"/>
        <v>0</v>
      </c>
      <c r="BG125" s="164">
        <f t="shared" si="16"/>
        <v>0</v>
      </c>
      <c r="BH125" s="164">
        <f t="shared" si="17"/>
        <v>0</v>
      </c>
      <c r="BI125" s="164">
        <f t="shared" si="18"/>
        <v>0</v>
      </c>
      <c r="BJ125" s="17" t="s">
        <v>77</v>
      </c>
      <c r="BK125" s="164">
        <f t="shared" si="19"/>
        <v>0</v>
      </c>
      <c r="BL125" s="17" t="s">
        <v>125</v>
      </c>
      <c r="BM125" s="163" t="s">
        <v>243</v>
      </c>
    </row>
    <row r="126" spans="1:65" s="12" customFormat="1" ht="22.8" customHeight="1">
      <c r="B126" s="138"/>
      <c r="D126" s="139" t="s">
        <v>68</v>
      </c>
      <c r="E126" s="149" t="s">
        <v>125</v>
      </c>
      <c r="F126" s="149" t="s">
        <v>244</v>
      </c>
      <c r="I126" s="141"/>
      <c r="J126" s="150">
        <f>BK126</f>
        <v>0</v>
      </c>
      <c r="L126" s="138"/>
      <c r="M126" s="143"/>
      <c r="N126" s="144"/>
      <c r="O126" s="144"/>
      <c r="P126" s="145">
        <f>P127</f>
        <v>0</v>
      </c>
      <c r="Q126" s="144"/>
      <c r="R126" s="145">
        <f>R127</f>
        <v>0</v>
      </c>
      <c r="S126" s="144"/>
      <c r="T126" s="146">
        <f>T127</f>
        <v>0</v>
      </c>
      <c r="AR126" s="139" t="s">
        <v>77</v>
      </c>
      <c r="AT126" s="147" t="s">
        <v>68</v>
      </c>
      <c r="AU126" s="147" t="s">
        <v>77</v>
      </c>
      <c r="AY126" s="139" t="s">
        <v>119</v>
      </c>
      <c r="BK126" s="148">
        <f>BK127</f>
        <v>0</v>
      </c>
    </row>
    <row r="127" spans="1:65" s="2" customFormat="1" ht="14.4" customHeight="1">
      <c r="A127" s="32"/>
      <c r="B127" s="151"/>
      <c r="C127" s="152" t="s">
        <v>245</v>
      </c>
      <c r="D127" s="152" t="s">
        <v>121</v>
      </c>
      <c r="E127" s="153" t="s">
        <v>246</v>
      </c>
      <c r="F127" s="154" t="s">
        <v>247</v>
      </c>
      <c r="G127" s="155" t="s">
        <v>141</v>
      </c>
      <c r="H127" s="156">
        <v>15.061999999999999</v>
      </c>
      <c r="I127" s="157"/>
      <c r="J127" s="158">
        <f>ROUND(I127*H127,2)</f>
        <v>0</v>
      </c>
      <c r="K127" s="154" t="s">
        <v>3</v>
      </c>
      <c r="L127" s="33"/>
      <c r="M127" s="159" t="s">
        <v>3</v>
      </c>
      <c r="N127" s="160" t="s">
        <v>40</v>
      </c>
      <c r="O127" s="53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63" t="s">
        <v>125</v>
      </c>
      <c r="AT127" s="163" t="s">
        <v>121</v>
      </c>
      <c r="AU127" s="163" t="s">
        <v>79</v>
      </c>
      <c r="AY127" s="17" t="s">
        <v>119</v>
      </c>
      <c r="BE127" s="164">
        <f>IF(N127="základní",J127,0)</f>
        <v>0</v>
      </c>
      <c r="BF127" s="164">
        <f>IF(N127="snížená",J127,0)</f>
        <v>0</v>
      </c>
      <c r="BG127" s="164">
        <f>IF(N127="zákl. přenesená",J127,0)</f>
        <v>0</v>
      </c>
      <c r="BH127" s="164">
        <f>IF(N127="sníž. přenesená",J127,0)</f>
        <v>0</v>
      </c>
      <c r="BI127" s="164">
        <f>IF(N127="nulová",J127,0)</f>
        <v>0</v>
      </c>
      <c r="BJ127" s="17" t="s">
        <v>77</v>
      </c>
      <c r="BK127" s="164">
        <f>ROUND(I127*H127,2)</f>
        <v>0</v>
      </c>
      <c r="BL127" s="17" t="s">
        <v>125</v>
      </c>
      <c r="BM127" s="163" t="s">
        <v>248</v>
      </c>
    </row>
    <row r="128" spans="1:65" s="12" customFormat="1" ht="22.8" customHeight="1">
      <c r="B128" s="138"/>
      <c r="D128" s="139" t="s">
        <v>68</v>
      </c>
      <c r="E128" s="149" t="s">
        <v>138</v>
      </c>
      <c r="F128" s="149" t="s">
        <v>249</v>
      </c>
      <c r="I128" s="141"/>
      <c r="J128" s="150">
        <f>BK128</f>
        <v>0</v>
      </c>
      <c r="L128" s="138"/>
      <c r="M128" s="143"/>
      <c r="N128" s="144"/>
      <c r="O128" s="144"/>
      <c r="P128" s="145">
        <f>SUM(P129:P132)</f>
        <v>0</v>
      </c>
      <c r="Q128" s="144"/>
      <c r="R128" s="145">
        <f>SUM(R129:R132)</f>
        <v>0</v>
      </c>
      <c r="S128" s="144"/>
      <c r="T128" s="146">
        <f>SUM(T129:T132)</f>
        <v>0</v>
      </c>
      <c r="AR128" s="139" t="s">
        <v>77</v>
      </c>
      <c r="AT128" s="147" t="s">
        <v>68</v>
      </c>
      <c r="AU128" s="147" t="s">
        <v>77</v>
      </c>
      <c r="AY128" s="139" t="s">
        <v>119</v>
      </c>
      <c r="BK128" s="148">
        <f>SUM(BK129:BK132)</f>
        <v>0</v>
      </c>
    </row>
    <row r="129" spans="1:65" s="2" customFormat="1" ht="14.4" customHeight="1">
      <c r="A129" s="32"/>
      <c r="B129" s="151"/>
      <c r="C129" s="152" t="s">
        <v>250</v>
      </c>
      <c r="D129" s="152" t="s">
        <v>121</v>
      </c>
      <c r="E129" s="153" t="s">
        <v>251</v>
      </c>
      <c r="F129" s="154" t="s">
        <v>252</v>
      </c>
      <c r="G129" s="155" t="s">
        <v>124</v>
      </c>
      <c r="H129" s="156">
        <v>31.344000000000001</v>
      </c>
      <c r="I129" s="157"/>
      <c r="J129" s="158">
        <f>ROUND(I129*H129,2)</f>
        <v>0</v>
      </c>
      <c r="K129" s="154" t="s">
        <v>3</v>
      </c>
      <c r="L129" s="33"/>
      <c r="M129" s="159" t="s">
        <v>3</v>
      </c>
      <c r="N129" s="160" t="s">
        <v>40</v>
      </c>
      <c r="O129" s="53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63" t="s">
        <v>125</v>
      </c>
      <c r="AT129" s="163" t="s">
        <v>121</v>
      </c>
      <c r="AU129" s="163" t="s">
        <v>79</v>
      </c>
      <c r="AY129" s="17" t="s">
        <v>119</v>
      </c>
      <c r="BE129" s="164">
        <f>IF(N129="základní",J129,0)</f>
        <v>0</v>
      </c>
      <c r="BF129" s="164">
        <f>IF(N129="snížená",J129,0)</f>
        <v>0</v>
      </c>
      <c r="BG129" s="164">
        <f>IF(N129="zákl. přenesená",J129,0)</f>
        <v>0</v>
      </c>
      <c r="BH129" s="164">
        <f>IF(N129="sníž. přenesená",J129,0)</f>
        <v>0</v>
      </c>
      <c r="BI129" s="164">
        <f>IF(N129="nulová",J129,0)</f>
        <v>0</v>
      </c>
      <c r="BJ129" s="17" t="s">
        <v>77</v>
      </c>
      <c r="BK129" s="164">
        <f>ROUND(I129*H129,2)</f>
        <v>0</v>
      </c>
      <c r="BL129" s="17" t="s">
        <v>125</v>
      </c>
      <c r="BM129" s="163" t="s">
        <v>253</v>
      </c>
    </row>
    <row r="130" spans="1:65" s="2" customFormat="1" ht="19.2" customHeight="1">
      <c r="A130" s="32"/>
      <c r="B130" s="151"/>
      <c r="C130" s="152" t="s">
        <v>254</v>
      </c>
      <c r="D130" s="152" t="s">
        <v>121</v>
      </c>
      <c r="E130" s="153" t="s">
        <v>255</v>
      </c>
      <c r="F130" s="154" t="s">
        <v>256</v>
      </c>
      <c r="G130" s="155" t="s">
        <v>124</v>
      </c>
      <c r="H130" s="156">
        <v>62.688000000000002</v>
      </c>
      <c r="I130" s="157"/>
      <c r="J130" s="158">
        <f>ROUND(I130*H130,2)</f>
        <v>0</v>
      </c>
      <c r="K130" s="154" t="s">
        <v>3</v>
      </c>
      <c r="L130" s="33"/>
      <c r="M130" s="159" t="s">
        <v>3</v>
      </c>
      <c r="N130" s="160" t="s">
        <v>40</v>
      </c>
      <c r="O130" s="53"/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63" t="s">
        <v>125</v>
      </c>
      <c r="AT130" s="163" t="s">
        <v>121</v>
      </c>
      <c r="AU130" s="163" t="s">
        <v>79</v>
      </c>
      <c r="AY130" s="17" t="s">
        <v>119</v>
      </c>
      <c r="BE130" s="164">
        <f>IF(N130="základní",J130,0)</f>
        <v>0</v>
      </c>
      <c r="BF130" s="164">
        <f>IF(N130="snížená",J130,0)</f>
        <v>0</v>
      </c>
      <c r="BG130" s="164">
        <f>IF(N130="zákl. přenesená",J130,0)</f>
        <v>0</v>
      </c>
      <c r="BH130" s="164">
        <f>IF(N130="sníž. přenesená",J130,0)</f>
        <v>0</v>
      </c>
      <c r="BI130" s="164">
        <f>IF(N130="nulová",J130,0)</f>
        <v>0</v>
      </c>
      <c r="BJ130" s="17" t="s">
        <v>77</v>
      </c>
      <c r="BK130" s="164">
        <f>ROUND(I130*H130,2)</f>
        <v>0</v>
      </c>
      <c r="BL130" s="17" t="s">
        <v>125</v>
      </c>
      <c r="BM130" s="163" t="s">
        <v>257</v>
      </c>
    </row>
    <row r="131" spans="1:65" s="2" customFormat="1" ht="19.2" customHeight="1">
      <c r="A131" s="32"/>
      <c r="B131" s="151"/>
      <c r="C131" s="152" t="s">
        <v>258</v>
      </c>
      <c r="D131" s="152" t="s">
        <v>121</v>
      </c>
      <c r="E131" s="153" t="s">
        <v>259</v>
      </c>
      <c r="F131" s="154" t="s">
        <v>260</v>
      </c>
      <c r="G131" s="155" t="s">
        <v>124</v>
      </c>
      <c r="H131" s="156">
        <v>31.344000000000001</v>
      </c>
      <c r="I131" s="157"/>
      <c r="J131" s="158">
        <f>ROUND(I131*H131,2)</f>
        <v>0</v>
      </c>
      <c r="K131" s="154" t="s">
        <v>3</v>
      </c>
      <c r="L131" s="33"/>
      <c r="M131" s="159" t="s">
        <v>3</v>
      </c>
      <c r="N131" s="160" t="s">
        <v>40</v>
      </c>
      <c r="O131" s="53"/>
      <c r="P131" s="161">
        <f>O131*H131</f>
        <v>0</v>
      </c>
      <c r="Q131" s="161">
        <v>0</v>
      </c>
      <c r="R131" s="161">
        <f>Q131*H131</f>
        <v>0</v>
      </c>
      <c r="S131" s="161">
        <v>0</v>
      </c>
      <c r="T131" s="162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63" t="s">
        <v>125</v>
      </c>
      <c r="AT131" s="163" t="s">
        <v>121</v>
      </c>
      <c r="AU131" s="163" t="s">
        <v>79</v>
      </c>
      <c r="AY131" s="17" t="s">
        <v>119</v>
      </c>
      <c r="BE131" s="164">
        <f>IF(N131="základní",J131,0)</f>
        <v>0</v>
      </c>
      <c r="BF131" s="164">
        <f>IF(N131="snížená",J131,0)</f>
        <v>0</v>
      </c>
      <c r="BG131" s="164">
        <f>IF(N131="zákl. přenesená",J131,0)</f>
        <v>0</v>
      </c>
      <c r="BH131" s="164">
        <f>IF(N131="sníž. přenesená",J131,0)</f>
        <v>0</v>
      </c>
      <c r="BI131" s="164">
        <f>IF(N131="nulová",J131,0)</f>
        <v>0</v>
      </c>
      <c r="BJ131" s="17" t="s">
        <v>77</v>
      </c>
      <c r="BK131" s="164">
        <f>ROUND(I131*H131,2)</f>
        <v>0</v>
      </c>
      <c r="BL131" s="17" t="s">
        <v>125</v>
      </c>
      <c r="BM131" s="163" t="s">
        <v>261</v>
      </c>
    </row>
    <row r="132" spans="1:65" s="2" customFormat="1" ht="19.2" customHeight="1">
      <c r="A132" s="32"/>
      <c r="B132" s="151"/>
      <c r="C132" s="152" t="s">
        <v>262</v>
      </c>
      <c r="D132" s="152" t="s">
        <v>121</v>
      </c>
      <c r="E132" s="153" t="s">
        <v>263</v>
      </c>
      <c r="F132" s="154" t="s">
        <v>264</v>
      </c>
      <c r="G132" s="155" t="s">
        <v>124</v>
      </c>
      <c r="H132" s="156">
        <v>31.344000000000001</v>
      </c>
      <c r="I132" s="157"/>
      <c r="J132" s="158">
        <f>ROUND(I132*H132,2)</f>
        <v>0</v>
      </c>
      <c r="K132" s="154" t="s">
        <v>3</v>
      </c>
      <c r="L132" s="33"/>
      <c r="M132" s="159" t="s">
        <v>3</v>
      </c>
      <c r="N132" s="160" t="s">
        <v>40</v>
      </c>
      <c r="O132" s="53"/>
      <c r="P132" s="161">
        <f>O132*H132</f>
        <v>0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63" t="s">
        <v>125</v>
      </c>
      <c r="AT132" s="163" t="s">
        <v>121</v>
      </c>
      <c r="AU132" s="163" t="s">
        <v>79</v>
      </c>
      <c r="AY132" s="17" t="s">
        <v>119</v>
      </c>
      <c r="BE132" s="164">
        <f>IF(N132="základní",J132,0)</f>
        <v>0</v>
      </c>
      <c r="BF132" s="164">
        <f>IF(N132="snížená",J132,0)</f>
        <v>0</v>
      </c>
      <c r="BG132" s="164">
        <f>IF(N132="zákl. přenesená",J132,0)</f>
        <v>0</v>
      </c>
      <c r="BH132" s="164">
        <f>IF(N132="sníž. přenesená",J132,0)</f>
        <v>0</v>
      </c>
      <c r="BI132" s="164">
        <f>IF(N132="nulová",J132,0)</f>
        <v>0</v>
      </c>
      <c r="BJ132" s="17" t="s">
        <v>77</v>
      </c>
      <c r="BK132" s="164">
        <f>ROUND(I132*H132,2)</f>
        <v>0</v>
      </c>
      <c r="BL132" s="17" t="s">
        <v>125</v>
      </c>
      <c r="BM132" s="163" t="s">
        <v>265</v>
      </c>
    </row>
    <row r="133" spans="1:65" s="12" customFormat="1" ht="22.8" customHeight="1">
      <c r="B133" s="138"/>
      <c r="D133" s="139" t="s">
        <v>68</v>
      </c>
      <c r="E133" s="149" t="s">
        <v>151</v>
      </c>
      <c r="F133" s="149" t="s">
        <v>266</v>
      </c>
      <c r="I133" s="141"/>
      <c r="J133" s="150">
        <f>BK133</f>
        <v>0</v>
      </c>
      <c r="L133" s="138"/>
      <c r="M133" s="143"/>
      <c r="N133" s="144"/>
      <c r="O133" s="144"/>
      <c r="P133" s="145">
        <f>SUM(P134:P156)</f>
        <v>0</v>
      </c>
      <c r="Q133" s="144"/>
      <c r="R133" s="145">
        <f>SUM(R134:R156)</f>
        <v>0</v>
      </c>
      <c r="S133" s="144"/>
      <c r="T133" s="146">
        <f>SUM(T134:T156)</f>
        <v>0</v>
      </c>
      <c r="AR133" s="139" t="s">
        <v>77</v>
      </c>
      <c r="AT133" s="147" t="s">
        <v>68</v>
      </c>
      <c r="AU133" s="147" t="s">
        <v>77</v>
      </c>
      <c r="AY133" s="139" t="s">
        <v>119</v>
      </c>
      <c r="BK133" s="148">
        <f>SUM(BK134:BK156)</f>
        <v>0</v>
      </c>
    </row>
    <row r="134" spans="1:65" s="2" customFormat="1" ht="19.2" customHeight="1">
      <c r="A134" s="32"/>
      <c r="B134" s="151"/>
      <c r="C134" s="152" t="s">
        <v>267</v>
      </c>
      <c r="D134" s="152" t="s">
        <v>121</v>
      </c>
      <c r="E134" s="153" t="s">
        <v>268</v>
      </c>
      <c r="F134" s="154" t="s">
        <v>269</v>
      </c>
      <c r="G134" s="155" t="s">
        <v>270</v>
      </c>
      <c r="H134" s="156">
        <v>3</v>
      </c>
      <c r="I134" s="157"/>
      <c r="J134" s="158">
        <f t="shared" ref="J134:J156" si="20">ROUND(I134*H134,2)</f>
        <v>0</v>
      </c>
      <c r="K134" s="154" t="s">
        <v>3</v>
      </c>
      <c r="L134" s="33"/>
      <c r="M134" s="159" t="s">
        <v>3</v>
      </c>
      <c r="N134" s="160" t="s">
        <v>40</v>
      </c>
      <c r="O134" s="53"/>
      <c r="P134" s="161">
        <f t="shared" ref="P134:P156" si="21">O134*H134</f>
        <v>0</v>
      </c>
      <c r="Q134" s="161">
        <v>0</v>
      </c>
      <c r="R134" s="161">
        <f t="shared" ref="R134:R156" si="22">Q134*H134</f>
        <v>0</v>
      </c>
      <c r="S134" s="161">
        <v>0</v>
      </c>
      <c r="T134" s="162">
        <f t="shared" ref="T134:T156" si="23"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63" t="s">
        <v>125</v>
      </c>
      <c r="AT134" s="163" t="s">
        <v>121</v>
      </c>
      <c r="AU134" s="163" t="s">
        <v>79</v>
      </c>
      <c r="AY134" s="17" t="s">
        <v>119</v>
      </c>
      <c r="BE134" s="164">
        <f t="shared" ref="BE134:BE156" si="24">IF(N134="základní",J134,0)</f>
        <v>0</v>
      </c>
      <c r="BF134" s="164">
        <f t="shared" ref="BF134:BF156" si="25">IF(N134="snížená",J134,0)</f>
        <v>0</v>
      </c>
      <c r="BG134" s="164">
        <f t="shared" ref="BG134:BG156" si="26">IF(N134="zákl. přenesená",J134,0)</f>
        <v>0</v>
      </c>
      <c r="BH134" s="164">
        <f t="shared" ref="BH134:BH156" si="27">IF(N134="sníž. přenesená",J134,0)</f>
        <v>0</v>
      </c>
      <c r="BI134" s="164">
        <f t="shared" ref="BI134:BI156" si="28">IF(N134="nulová",J134,0)</f>
        <v>0</v>
      </c>
      <c r="BJ134" s="17" t="s">
        <v>77</v>
      </c>
      <c r="BK134" s="164">
        <f t="shared" ref="BK134:BK156" si="29">ROUND(I134*H134,2)</f>
        <v>0</v>
      </c>
      <c r="BL134" s="17" t="s">
        <v>125</v>
      </c>
      <c r="BM134" s="163" t="s">
        <v>271</v>
      </c>
    </row>
    <row r="135" spans="1:65" s="2" customFormat="1" ht="14.4" customHeight="1">
      <c r="A135" s="32"/>
      <c r="B135" s="151"/>
      <c r="C135" s="182" t="s">
        <v>272</v>
      </c>
      <c r="D135" s="182" t="s">
        <v>215</v>
      </c>
      <c r="E135" s="183" t="s">
        <v>273</v>
      </c>
      <c r="F135" s="184" t="s">
        <v>274</v>
      </c>
      <c r="G135" s="185" t="s">
        <v>270</v>
      </c>
      <c r="H135" s="186">
        <v>3</v>
      </c>
      <c r="I135" s="187"/>
      <c r="J135" s="188">
        <f t="shared" si="20"/>
        <v>0</v>
      </c>
      <c r="K135" s="184" t="s">
        <v>3</v>
      </c>
      <c r="L135" s="189"/>
      <c r="M135" s="190" t="s">
        <v>3</v>
      </c>
      <c r="N135" s="191" t="s">
        <v>40</v>
      </c>
      <c r="O135" s="53"/>
      <c r="P135" s="161">
        <f t="shared" si="21"/>
        <v>0</v>
      </c>
      <c r="Q135" s="161">
        <v>0</v>
      </c>
      <c r="R135" s="161">
        <f t="shared" si="22"/>
        <v>0</v>
      </c>
      <c r="S135" s="161">
        <v>0</v>
      </c>
      <c r="T135" s="162">
        <f t="shared" si="2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63" t="s">
        <v>151</v>
      </c>
      <c r="AT135" s="163" t="s">
        <v>215</v>
      </c>
      <c r="AU135" s="163" t="s">
        <v>79</v>
      </c>
      <c r="AY135" s="17" t="s">
        <v>119</v>
      </c>
      <c r="BE135" s="164">
        <f t="shared" si="24"/>
        <v>0</v>
      </c>
      <c r="BF135" s="164">
        <f t="shared" si="25"/>
        <v>0</v>
      </c>
      <c r="BG135" s="164">
        <f t="shared" si="26"/>
        <v>0</v>
      </c>
      <c r="BH135" s="164">
        <f t="shared" si="27"/>
        <v>0</v>
      </c>
      <c r="BI135" s="164">
        <f t="shared" si="28"/>
        <v>0</v>
      </c>
      <c r="BJ135" s="17" t="s">
        <v>77</v>
      </c>
      <c r="BK135" s="164">
        <f t="shared" si="29"/>
        <v>0</v>
      </c>
      <c r="BL135" s="17" t="s">
        <v>125</v>
      </c>
      <c r="BM135" s="163" t="s">
        <v>275</v>
      </c>
    </row>
    <row r="136" spans="1:65" s="2" customFormat="1" ht="19.2" customHeight="1">
      <c r="A136" s="32"/>
      <c r="B136" s="151"/>
      <c r="C136" s="152" t="s">
        <v>276</v>
      </c>
      <c r="D136" s="152" t="s">
        <v>121</v>
      </c>
      <c r="E136" s="153" t="s">
        <v>277</v>
      </c>
      <c r="F136" s="154" t="s">
        <v>278</v>
      </c>
      <c r="G136" s="155" t="s">
        <v>136</v>
      </c>
      <c r="H136" s="156">
        <v>6</v>
      </c>
      <c r="I136" s="157"/>
      <c r="J136" s="158">
        <f t="shared" si="20"/>
        <v>0</v>
      </c>
      <c r="K136" s="154" t="s">
        <v>3</v>
      </c>
      <c r="L136" s="33"/>
      <c r="M136" s="159" t="s">
        <v>3</v>
      </c>
      <c r="N136" s="160" t="s">
        <v>40</v>
      </c>
      <c r="O136" s="53"/>
      <c r="P136" s="161">
        <f t="shared" si="21"/>
        <v>0</v>
      </c>
      <c r="Q136" s="161">
        <v>0</v>
      </c>
      <c r="R136" s="161">
        <f t="shared" si="22"/>
        <v>0</v>
      </c>
      <c r="S136" s="161">
        <v>0</v>
      </c>
      <c r="T136" s="162">
        <f t="shared" si="2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63" t="s">
        <v>125</v>
      </c>
      <c r="AT136" s="163" t="s">
        <v>121</v>
      </c>
      <c r="AU136" s="163" t="s">
        <v>79</v>
      </c>
      <c r="AY136" s="17" t="s">
        <v>119</v>
      </c>
      <c r="BE136" s="164">
        <f t="shared" si="24"/>
        <v>0</v>
      </c>
      <c r="BF136" s="164">
        <f t="shared" si="25"/>
        <v>0</v>
      </c>
      <c r="BG136" s="164">
        <f t="shared" si="26"/>
        <v>0</v>
      </c>
      <c r="BH136" s="164">
        <f t="shared" si="27"/>
        <v>0</v>
      </c>
      <c r="BI136" s="164">
        <f t="shared" si="28"/>
        <v>0</v>
      </c>
      <c r="BJ136" s="17" t="s">
        <v>77</v>
      </c>
      <c r="BK136" s="164">
        <f t="shared" si="29"/>
        <v>0</v>
      </c>
      <c r="BL136" s="17" t="s">
        <v>125</v>
      </c>
      <c r="BM136" s="163" t="s">
        <v>279</v>
      </c>
    </row>
    <row r="137" spans="1:65" s="2" customFormat="1" ht="19.2" customHeight="1">
      <c r="A137" s="32"/>
      <c r="B137" s="151"/>
      <c r="C137" s="182" t="s">
        <v>280</v>
      </c>
      <c r="D137" s="182" t="s">
        <v>215</v>
      </c>
      <c r="E137" s="183" t="s">
        <v>281</v>
      </c>
      <c r="F137" s="184" t="s">
        <v>282</v>
      </c>
      <c r="G137" s="185" t="s">
        <v>136</v>
      </c>
      <c r="H137" s="186">
        <v>6.09</v>
      </c>
      <c r="I137" s="187"/>
      <c r="J137" s="188">
        <f t="shared" si="20"/>
        <v>0</v>
      </c>
      <c r="K137" s="184" t="s">
        <v>3</v>
      </c>
      <c r="L137" s="189"/>
      <c r="M137" s="190" t="s">
        <v>3</v>
      </c>
      <c r="N137" s="191" t="s">
        <v>40</v>
      </c>
      <c r="O137" s="53"/>
      <c r="P137" s="161">
        <f t="shared" si="21"/>
        <v>0</v>
      </c>
      <c r="Q137" s="161">
        <v>0</v>
      </c>
      <c r="R137" s="161">
        <f t="shared" si="22"/>
        <v>0</v>
      </c>
      <c r="S137" s="161">
        <v>0</v>
      </c>
      <c r="T137" s="162">
        <f t="shared" si="2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63" t="s">
        <v>151</v>
      </c>
      <c r="AT137" s="163" t="s">
        <v>215</v>
      </c>
      <c r="AU137" s="163" t="s">
        <v>79</v>
      </c>
      <c r="AY137" s="17" t="s">
        <v>119</v>
      </c>
      <c r="BE137" s="164">
        <f t="shared" si="24"/>
        <v>0</v>
      </c>
      <c r="BF137" s="164">
        <f t="shared" si="25"/>
        <v>0</v>
      </c>
      <c r="BG137" s="164">
        <f t="shared" si="26"/>
        <v>0</v>
      </c>
      <c r="BH137" s="164">
        <f t="shared" si="27"/>
        <v>0</v>
      </c>
      <c r="BI137" s="164">
        <f t="shared" si="28"/>
        <v>0</v>
      </c>
      <c r="BJ137" s="17" t="s">
        <v>77</v>
      </c>
      <c r="BK137" s="164">
        <f t="shared" si="29"/>
        <v>0</v>
      </c>
      <c r="BL137" s="17" t="s">
        <v>125</v>
      </c>
      <c r="BM137" s="163" t="s">
        <v>283</v>
      </c>
    </row>
    <row r="138" spans="1:65" s="2" customFormat="1" ht="19.2" customHeight="1">
      <c r="A138" s="32"/>
      <c r="B138" s="151"/>
      <c r="C138" s="152" t="s">
        <v>284</v>
      </c>
      <c r="D138" s="152" t="s">
        <v>121</v>
      </c>
      <c r="E138" s="153" t="s">
        <v>285</v>
      </c>
      <c r="F138" s="154" t="s">
        <v>286</v>
      </c>
      <c r="G138" s="155" t="s">
        <v>136</v>
      </c>
      <c r="H138" s="156">
        <v>182.28</v>
      </c>
      <c r="I138" s="157"/>
      <c r="J138" s="158">
        <f t="shared" si="20"/>
        <v>0</v>
      </c>
      <c r="K138" s="154" t="s">
        <v>3</v>
      </c>
      <c r="L138" s="33"/>
      <c r="M138" s="159" t="s">
        <v>3</v>
      </c>
      <c r="N138" s="160" t="s">
        <v>40</v>
      </c>
      <c r="O138" s="53"/>
      <c r="P138" s="161">
        <f t="shared" si="21"/>
        <v>0</v>
      </c>
      <c r="Q138" s="161">
        <v>0</v>
      </c>
      <c r="R138" s="161">
        <f t="shared" si="22"/>
        <v>0</v>
      </c>
      <c r="S138" s="161">
        <v>0</v>
      </c>
      <c r="T138" s="162">
        <f t="shared" si="2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63" t="s">
        <v>125</v>
      </c>
      <c r="AT138" s="163" t="s">
        <v>121</v>
      </c>
      <c r="AU138" s="163" t="s">
        <v>79</v>
      </c>
      <c r="AY138" s="17" t="s">
        <v>119</v>
      </c>
      <c r="BE138" s="164">
        <f t="shared" si="24"/>
        <v>0</v>
      </c>
      <c r="BF138" s="164">
        <f t="shared" si="25"/>
        <v>0</v>
      </c>
      <c r="BG138" s="164">
        <f t="shared" si="26"/>
        <v>0</v>
      </c>
      <c r="BH138" s="164">
        <f t="shared" si="27"/>
        <v>0</v>
      </c>
      <c r="BI138" s="164">
        <f t="shared" si="28"/>
        <v>0</v>
      </c>
      <c r="BJ138" s="17" t="s">
        <v>77</v>
      </c>
      <c r="BK138" s="164">
        <f t="shared" si="29"/>
        <v>0</v>
      </c>
      <c r="BL138" s="17" t="s">
        <v>125</v>
      </c>
      <c r="BM138" s="163" t="s">
        <v>287</v>
      </c>
    </row>
    <row r="139" spans="1:65" s="2" customFormat="1" ht="19.2" customHeight="1">
      <c r="A139" s="32"/>
      <c r="B139" s="151"/>
      <c r="C139" s="182" t="s">
        <v>288</v>
      </c>
      <c r="D139" s="182" t="s">
        <v>215</v>
      </c>
      <c r="E139" s="183" t="s">
        <v>289</v>
      </c>
      <c r="F139" s="184" t="s">
        <v>290</v>
      </c>
      <c r="G139" s="185" t="s">
        <v>136</v>
      </c>
      <c r="H139" s="186">
        <v>185.01400000000001</v>
      </c>
      <c r="I139" s="187"/>
      <c r="J139" s="188">
        <f t="shared" si="20"/>
        <v>0</v>
      </c>
      <c r="K139" s="184" t="s">
        <v>3</v>
      </c>
      <c r="L139" s="189"/>
      <c r="M139" s="190" t="s">
        <v>3</v>
      </c>
      <c r="N139" s="191" t="s">
        <v>40</v>
      </c>
      <c r="O139" s="53"/>
      <c r="P139" s="161">
        <f t="shared" si="21"/>
        <v>0</v>
      </c>
      <c r="Q139" s="161">
        <v>0</v>
      </c>
      <c r="R139" s="161">
        <f t="shared" si="22"/>
        <v>0</v>
      </c>
      <c r="S139" s="161">
        <v>0</v>
      </c>
      <c r="T139" s="162">
        <f t="shared" si="2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63" t="s">
        <v>151</v>
      </c>
      <c r="AT139" s="163" t="s">
        <v>215</v>
      </c>
      <c r="AU139" s="163" t="s">
        <v>79</v>
      </c>
      <c r="AY139" s="17" t="s">
        <v>119</v>
      </c>
      <c r="BE139" s="164">
        <f t="shared" si="24"/>
        <v>0</v>
      </c>
      <c r="BF139" s="164">
        <f t="shared" si="25"/>
        <v>0</v>
      </c>
      <c r="BG139" s="164">
        <f t="shared" si="26"/>
        <v>0</v>
      </c>
      <c r="BH139" s="164">
        <f t="shared" si="27"/>
        <v>0</v>
      </c>
      <c r="BI139" s="164">
        <f t="shared" si="28"/>
        <v>0</v>
      </c>
      <c r="BJ139" s="17" t="s">
        <v>77</v>
      </c>
      <c r="BK139" s="164">
        <f t="shared" si="29"/>
        <v>0</v>
      </c>
      <c r="BL139" s="17" t="s">
        <v>125</v>
      </c>
      <c r="BM139" s="163" t="s">
        <v>291</v>
      </c>
    </row>
    <row r="140" spans="1:65" s="2" customFormat="1" ht="19.2" customHeight="1">
      <c r="A140" s="32"/>
      <c r="B140" s="151"/>
      <c r="C140" s="152" t="s">
        <v>292</v>
      </c>
      <c r="D140" s="152" t="s">
        <v>121</v>
      </c>
      <c r="E140" s="153" t="s">
        <v>293</v>
      </c>
      <c r="F140" s="154" t="s">
        <v>294</v>
      </c>
      <c r="G140" s="155" t="s">
        <v>270</v>
      </c>
      <c r="H140" s="156">
        <v>13</v>
      </c>
      <c r="I140" s="157"/>
      <c r="J140" s="158">
        <f t="shared" si="20"/>
        <v>0</v>
      </c>
      <c r="K140" s="154" t="s">
        <v>3</v>
      </c>
      <c r="L140" s="33"/>
      <c r="M140" s="159" t="s">
        <v>3</v>
      </c>
      <c r="N140" s="160" t="s">
        <v>40</v>
      </c>
      <c r="O140" s="53"/>
      <c r="P140" s="161">
        <f t="shared" si="21"/>
        <v>0</v>
      </c>
      <c r="Q140" s="161">
        <v>0</v>
      </c>
      <c r="R140" s="161">
        <f t="shared" si="22"/>
        <v>0</v>
      </c>
      <c r="S140" s="161">
        <v>0</v>
      </c>
      <c r="T140" s="162">
        <f t="shared" si="2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63" t="s">
        <v>125</v>
      </c>
      <c r="AT140" s="163" t="s">
        <v>121</v>
      </c>
      <c r="AU140" s="163" t="s">
        <v>79</v>
      </c>
      <c r="AY140" s="17" t="s">
        <v>119</v>
      </c>
      <c r="BE140" s="164">
        <f t="shared" si="24"/>
        <v>0</v>
      </c>
      <c r="BF140" s="164">
        <f t="shared" si="25"/>
        <v>0</v>
      </c>
      <c r="BG140" s="164">
        <f t="shared" si="26"/>
        <v>0</v>
      </c>
      <c r="BH140" s="164">
        <f t="shared" si="27"/>
        <v>0</v>
      </c>
      <c r="BI140" s="164">
        <f t="shared" si="28"/>
        <v>0</v>
      </c>
      <c r="BJ140" s="17" t="s">
        <v>77</v>
      </c>
      <c r="BK140" s="164">
        <f t="shared" si="29"/>
        <v>0</v>
      </c>
      <c r="BL140" s="17" t="s">
        <v>125</v>
      </c>
      <c r="BM140" s="163" t="s">
        <v>295</v>
      </c>
    </row>
    <row r="141" spans="1:65" s="2" customFormat="1" ht="14.4" customHeight="1">
      <c r="A141" s="32"/>
      <c r="B141" s="151"/>
      <c r="C141" s="182" t="s">
        <v>296</v>
      </c>
      <c r="D141" s="182" t="s">
        <v>215</v>
      </c>
      <c r="E141" s="183" t="s">
        <v>297</v>
      </c>
      <c r="F141" s="184" t="s">
        <v>298</v>
      </c>
      <c r="G141" s="185" t="s">
        <v>270</v>
      </c>
      <c r="H141" s="186">
        <v>3.0449999999999999</v>
      </c>
      <c r="I141" s="187"/>
      <c r="J141" s="188">
        <f t="shared" si="20"/>
        <v>0</v>
      </c>
      <c r="K141" s="184" t="s">
        <v>3</v>
      </c>
      <c r="L141" s="189"/>
      <c r="M141" s="190" t="s">
        <v>3</v>
      </c>
      <c r="N141" s="191" t="s">
        <v>40</v>
      </c>
      <c r="O141" s="53"/>
      <c r="P141" s="161">
        <f t="shared" si="21"/>
        <v>0</v>
      </c>
      <c r="Q141" s="161">
        <v>0</v>
      </c>
      <c r="R141" s="161">
        <f t="shared" si="22"/>
        <v>0</v>
      </c>
      <c r="S141" s="161">
        <v>0</v>
      </c>
      <c r="T141" s="162">
        <f t="shared" si="2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63" t="s">
        <v>151</v>
      </c>
      <c r="AT141" s="163" t="s">
        <v>215</v>
      </c>
      <c r="AU141" s="163" t="s">
        <v>79</v>
      </c>
      <c r="AY141" s="17" t="s">
        <v>119</v>
      </c>
      <c r="BE141" s="164">
        <f t="shared" si="24"/>
        <v>0</v>
      </c>
      <c r="BF141" s="164">
        <f t="shared" si="25"/>
        <v>0</v>
      </c>
      <c r="BG141" s="164">
        <f t="shared" si="26"/>
        <v>0</v>
      </c>
      <c r="BH141" s="164">
        <f t="shared" si="27"/>
        <v>0</v>
      </c>
      <c r="BI141" s="164">
        <f t="shared" si="28"/>
        <v>0</v>
      </c>
      <c r="BJ141" s="17" t="s">
        <v>77</v>
      </c>
      <c r="BK141" s="164">
        <f t="shared" si="29"/>
        <v>0</v>
      </c>
      <c r="BL141" s="17" t="s">
        <v>125</v>
      </c>
      <c r="BM141" s="163" t="s">
        <v>299</v>
      </c>
    </row>
    <row r="142" spans="1:65" s="2" customFormat="1" ht="19.2" customHeight="1">
      <c r="A142" s="32"/>
      <c r="B142" s="151"/>
      <c r="C142" s="182" t="s">
        <v>300</v>
      </c>
      <c r="D142" s="182" t="s">
        <v>215</v>
      </c>
      <c r="E142" s="183" t="s">
        <v>301</v>
      </c>
      <c r="F142" s="184" t="s">
        <v>302</v>
      </c>
      <c r="G142" s="185" t="s">
        <v>270</v>
      </c>
      <c r="H142" s="186">
        <v>6.09</v>
      </c>
      <c r="I142" s="187"/>
      <c r="J142" s="188">
        <f t="shared" si="20"/>
        <v>0</v>
      </c>
      <c r="K142" s="184" t="s">
        <v>3</v>
      </c>
      <c r="L142" s="189"/>
      <c r="M142" s="190" t="s">
        <v>3</v>
      </c>
      <c r="N142" s="191" t="s">
        <v>40</v>
      </c>
      <c r="O142" s="53"/>
      <c r="P142" s="161">
        <f t="shared" si="21"/>
        <v>0</v>
      </c>
      <c r="Q142" s="161">
        <v>0</v>
      </c>
      <c r="R142" s="161">
        <f t="shared" si="22"/>
        <v>0</v>
      </c>
      <c r="S142" s="161">
        <v>0</v>
      </c>
      <c r="T142" s="162">
        <f t="shared" si="2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63" t="s">
        <v>151</v>
      </c>
      <c r="AT142" s="163" t="s">
        <v>215</v>
      </c>
      <c r="AU142" s="163" t="s">
        <v>79</v>
      </c>
      <c r="AY142" s="17" t="s">
        <v>119</v>
      </c>
      <c r="BE142" s="164">
        <f t="shared" si="24"/>
        <v>0</v>
      </c>
      <c r="BF142" s="164">
        <f t="shared" si="25"/>
        <v>0</v>
      </c>
      <c r="BG142" s="164">
        <f t="shared" si="26"/>
        <v>0</v>
      </c>
      <c r="BH142" s="164">
        <f t="shared" si="27"/>
        <v>0</v>
      </c>
      <c r="BI142" s="164">
        <f t="shared" si="28"/>
        <v>0</v>
      </c>
      <c r="BJ142" s="17" t="s">
        <v>77</v>
      </c>
      <c r="BK142" s="164">
        <f t="shared" si="29"/>
        <v>0</v>
      </c>
      <c r="BL142" s="17" t="s">
        <v>125</v>
      </c>
      <c r="BM142" s="163" t="s">
        <v>303</v>
      </c>
    </row>
    <row r="143" spans="1:65" s="2" customFormat="1" ht="14.4" customHeight="1">
      <c r="A143" s="32"/>
      <c r="B143" s="151"/>
      <c r="C143" s="182" t="s">
        <v>304</v>
      </c>
      <c r="D143" s="182" t="s">
        <v>215</v>
      </c>
      <c r="E143" s="183" t="s">
        <v>305</v>
      </c>
      <c r="F143" s="184" t="s">
        <v>306</v>
      </c>
      <c r="G143" s="185" t="s">
        <v>270</v>
      </c>
      <c r="H143" s="186">
        <v>4.0599999999999996</v>
      </c>
      <c r="I143" s="187"/>
      <c r="J143" s="188">
        <f t="shared" si="20"/>
        <v>0</v>
      </c>
      <c r="K143" s="184" t="s">
        <v>3</v>
      </c>
      <c r="L143" s="189"/>
      <c r="M143" s="190" t="s">
        <v>3</v>
      </c>
      <c r="N143" s="191" t="s">
        <v>40</v>
      </c>
      <c r="O143" s="53"/>
      <c r="P143" s="161">
        <f t="shared" si="21"/>
        <v>0</v>
      </c>
      <c r="Q143" s="161">
        <v>0</v>
      </c>
      <c r="R143" s="161">
        <f t="shared" si="22"/>
        <v>0</v>
      </c>
      <c r="S143" s="161">
        <v>0</v>
      </c>
      <c r="T143" s="162">
        <f t="shared" si="2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63" t="s">
        <v>151</v>
      </c>
      <c r="AT143" s="163" t="s">
        <v>215</v>
      </c>
      <c r="AU143" s="163" t="s">
        <v>79</v>
      </c>
      <c r="AY143" s="17" t="s">
        <v>119</v>
      </c>
      <c r="BE143" s="164">
        <f t="shared" si="24"/>
        <v>0</v>
      </c>
      <c r="BF143" s="164">
        <f t="shared" si="25"/>
        <v>0</v>
      </c>
      <c r="BG143" s="164">
        <f t="shared" si="26"/>
        <v>0</v>
      </c>
      <c r="BH143" s="164">
        <f t="shared" si="27"/>
        <v>0</v>
      </c>
      <c r="BI143" s="164">
        <f t="shared" si="28"/>
        <v>0</v>
      </c>
      <c r="BJ143" s="17" t="s">
        <v>77</v>
      </c>
      <c r="BK143" s="164">
        <f t="shared" si="29"/>
        <v>0</v>
      </c>
      <c r="BL143" s="17" t="s">
        <v>125</v>
      </c>
      <c r="BM143" s="163" t="s">
        <v>307</v>
      </c>
    </row>
    <row r="144" spans="1:65" s="2" customFormat="1" ht="19.2" customHeight="1">
      <c r="A144" s="32"/>
      <c r="B144" s="151"/>
      <c r="C144" s="152" t="s">
        <v>308</v>
      </c>
      <c r="D144" s="152" t="s">
        <v>121</v>
      </c>
      <c r="E144" s="153" t="s">
        <v>309</v>
      </c>
      <c r="F144" s="154" t="s">
        <v>310</v>
      </c>
      <c r="G144" s="155" t="s">
        <v>270</v>
      </c>
      <c r="H144" s="156">
        <v>6</v>
      </c>
      <c r="I144" s="157"/>
      <c r="J144" s="158">
        <f t="shared" si="20"/>
        <v>0</v>
      </c>
      <c r="K144" s="154" t="s">
        <v>3</v>
      </c>
      <c r="L144" s="33"/>
      <c r="M144" s="159" t="s">
        <v>3</v>
      </c>
      <c r="N144" s="160" t="s">
        <v>40</v>
      </c>
      <c r="O144" s="53"/>
      <c r="P144" s="161">
        <f t="shared" si="21"/>
        <v>0</v>
      </c>
      <c r="Q144" s="161">
        <v>0</v>
      </c>
      <c r="R144" s="161">
        <f t="shared" si="22"/>
        <v>0</v>
      </c>
      <c r="S144" s="161">
        <v>0</v>
      </c>
      <c r="T144" s="162">
        <f t="shared" si="2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63" t="s">
        <v>125</v>
      </c>
      <c r="AT144" s="163" t="s">
        <v>121</v>
      </c>
      <c r="AU144" s="163" t="s">
        <v>79</v>
      </c>
      <c r="AY144" s="17" t="s">
        <v>119</v>
      </c>
      <c r="BE144" s="164">
        <f t="shared" si="24"/>
        <v>0</v>
      </c>
      <c r="BF144" s="164">
        <f t="shared" si="25"/>
        <v>0</v>
      </c>
      <c r="BG144" s="164">
        <f t="shared" si="26"/>
        <v>0</v>
      </c>
      <c r="BH144" s="164">
        <f t="shared" si="27"/>
        <v>0</v>
      </c>
      <c r="BI144" s="164">
        <f t="shared" si="28"/>
        <v>0</v>
      </c>
      <c r="BJ144" s="17" t="s">
        <v>77</v>
      </c>
      <c r="BK144" s="164">
        <f t="shared" si="29"/>
        <v>0</v>
      </c>
      <c r="BL144" s="17" t="s">
        <v>125</v>
      </c>
      <c r="BM144" s="163" t="s">
        <v>311</v>
      </c>
    </row>
    <row r="145" spans="1:65" s="2" customFormat="1" ht="19.2" customHeight="1">
      <c r="A145" s="32"/>
      <c r="B145" s="151"/>
      <c r="C145" s="152" t="s">
        <v>312</v>
      </c>
      <c r="D145" s="152" t="s">
        <v>121</v>
      </c>
      <c r="E145" s="153" t="s">
        <v>313</v>
      </c>
      <c r="F145" s="154" t="s">
        <v>314</v>
      </c>
      <c r="G145" s="155" t="s">
        <v>270</v>
      </c>
      <c r="H145" s="156">
        <v>6</v>
      </c>
      <c r="I145" s="157"/>
      <c r="J145" s="158">
        <f t="shared" si="20"/>
        <v>0</v>
      </c>
      <c r="K145" s="154" t="s">
        <v>3</v>
      </c>
      <c r="L145" s="33"/>
      <c r="M145" s="159" t="s">
        <v>3</v>
      </c>
      <c r="N145" s="160" t="s">
        <v>40</v>
      </c>
      <c r="O145" s="53"/>
      <c r="P145" s="161">
        <f t="shared" si="21"/>
        <v>0</v>
      </c>
      <c r="Q145" s="161">
        <v>0</v>
      </c>
      <c r="R145" s="161">
        <f t="shared" si="22"/>
        <v>0</v>
      </c>
      <c r="S145" s="161">
        <v>0</v>
      </c>
      <c r="T145" s="162">
        <f t="shared" si="2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63" t="s">
        <v>125</v>
      </c>
      <c r="AT145" s="163" t="s">
        <v>121</v>
      </c>
      <c r="AU145" s="163" t="s">
        <v>79</v>
      </c>
      <c r="AY145" s="17" t="s">
        <v>119</v>
      </c>
      <c r="BE145" s="164">
        <f t="shared" si="24"/>
        <v>0</v>
      </c>
      <c r="BF145" s="164">
        <f t="shared" si="25"/>
        <v>0</v>
      </c>
      <c r="BG145" s="164">
        <f t="shared" si="26"/>
        <v>0</v>
      </c>
      <c r="BH145" s="164">
        <f t="shared" si="27"/>
        <v>0</v>
      </c>
      <c r="BI145" s="164">
        <f t="shared" si="28"/>
        <v>0</v>
      </c>
      <c r="BJ145" s="17" t="s">
        <v>77</v>
      </c>
      <c r="BK145" s="164">
        <f t="shared" si="29"/>
        <v>0</v>
      </c>
      <c r="BL145" s="17" t="s">
        <v>125</v>
      </c>
      <c r="BM145" s="163" t="s">
        <v>315</v>
      </c>
    </row>
    <row r="146" spans="1:65" s="2" customFormat="1" ht="14.4" customHeight="1">
      <c r="A146" s="32"/>
      <c r="B146" s="151"/>
      <c r="C146" s="182" t="s">
        <v>316</v>
      </c>
      <c r="D146" s="182" t="s">
        <v>215</v>
      </c>
      <c r="E146" s="183" t="s">
        <v>317</v>
      </c>
      <c r="F146" s="184" t="s">
        <v>318</v>
      </c>
      <c r="G146" s="185" t="s">
        <v>270</v>
      </c>
      <c r="H146" s="186">
        <v>6.06</v>
      </c>
      <c r="I146" s="187"/>
      <c r="J146" s="188">
        <f t="shared" si="20"/>
        <v>0</v>
      </c>
      <c r="K146" s="184" t="s">
        <v>3</v>
      </c>
      <c r="L146" s="189"/>
      <c r="M146" s="190" t="s">
        <v>3</v>
      </c>
      <c r="N146" s="191" t="s">
        <v>40</v>
      </c>
      <c r="O146" s="53"/>
      <c r="P146" s="161">
        <f t="shared" si="21"/>
        <v>0</v>
      </c>
      <c r="Q146" s="161">
        <v>0</v>
      </c>
      <c r="R146" s="161">
        <f t="shared" si="22"/>
        <v>0</v>
      </c>
      <c r="S146" s="161">
        <v>0</v>
      </c>
      <c r="T146" s="162">
        <f t="shared" si="2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63" t="s">
        <v>151</v>
      </c>
      <c r="AT146" s="163" t="s">
        <v>215</v>
      </c>
      <c r="AU146" s="163" t="s">
        <v>79</v>
      </c>
      <c r="AY146" s="17" t="s">
        <v>119</v>
      </c>
      <c r="BE146" s="164">
        <f t="shared" si="24"/>
        <v>0</v>
      </c>
      <c r="BF146" s="164">
        <f t="shared" si="25"/>
        <v>0</v>
      </c>
      <c r="BG146" s="164">
        <f t="shared" si="26"/>
        <v>0</v>
      </c>
      <c r="BH146" s="164">
        <f t="shared" si="27"/>
        <v>0</v>
      </c>
      <c r="BI146" s="164">
        <f t="shared" si="28"/>
        <v>0</v>
      </c>
      <c r="BJ146" s="17" t="s">
        <v>77</v>
      </c>
      <c r="BK146" s="164">
        <f t="shared" si="29"/>
        <v>0</v>
      </c>
      <c r="BL146" s="17" t="s">
        <v>125</v>
      </c>
      <c r="BM146" s="163" t="s">
        <v>319</v>
      </c>
    </row>
    <row r="147" spans="1:65" s="2" customFormat="1" ht="14.4" customHeight="1">
      <c r="A147" s="32"/>
      <c r="B147" s="151"/>
      <c r="C147" s="182" t="s">
        <v>320</v>
      </c>
      <c r="D147" s="182" t="s">
        <v>215</v>
      </c>
      <c r="E147" s="183" t="s">
        <v>321</v>
      </c>
      <c r="F147" s="184" t="s">
        <v>322</v>
      </c>
      <c r="G147" s="185" t="s">
        <v>270</v>
      </c>
      <c r="H147" s="186">
        <v>6.06</v>
      </c>
      <c r="I147" s="187"/>
      <c r="J147" s="188">
        <f t="shared" si="20"/>
        <v>0</v>
      </c>
      <c r="K147" s="184" t="s">
        <v>3</v>
      </c>
      <c r="L147" s="189"/>
      <c r="M147" s="190" t="s">
        <v>3</v>
      </c>
      <c r="N147" s="191" t="s">
        <v>40</v>
      </c>
      <c r="O147" s="53"/>
      <c r="P147" s="161">
        <f t="shared" si="21"/>
        <v>0</v>
      </c>
      <c r="Q147" s="161">
        <v>0</v>
      </c>
      <c r="R147" s="161">
        <f t="shared" si="22"/>
        <v>0</v>
      </c>
      <c r="S147" s="161">
        <v>0</v>
      </c>
      <c r="T147" s="162">
        <f t="shared" si="2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63" t="s">
        <v>151</v>
      </c>
      <c r="AT147" s="163" t="s">
        <v>215</v>
      </c>
      <c r="AU147" s="163" t="s">
        <v>79</v>
      </c>
      <c r="AY147" s="17" t="s">
        <v>119</v>
      </c>
      <c r="BE147" s="164">
        <f t="shared" si="24"/>
        <v>0</v>
      </c>
      <c r="BF147" s="164">
        <f t="shared" si="25"/>
        <v>0</v>
      </c>
      <c r="BG147" s="164">
        <f t="shared" si="26"/>
        <v>0</v>
      </c>
      <c r="BH147" s="164">
        <f t="shared" si="27"/>
        <v>0</v>
      </c>
      <c r="BI147" s="164">
        <f t="shared" si="28"/>
        <v>0</v>
      </c>
      <c r="BJ147" s="17" t="s">
        <v>77</v>
      </c>
      <c r="BK147" s="164">
        <f t="shared" si="29"/>
        <v>0</v>
      </c>
      <c r="BL147" s="17" t="s">
        <v>125</v>
      </c>
      <c r="BM147" s="163" t="s">
        <v>323</v>
      </c>
    </row>
    <row r="148" spans="1:65" s="2" customFormat="1" ht="19.2" customHeight="1">
      <c r="A148" s="32"/>
      <c r="B148" s="151"/>
      <c r="C148" s="152" t="s">
        <v>324</v>
      </c>
      <c r="D148" s="152" t="s">
        <v>121</v>
      </c>
      <c r="E148" s="153" t="s">
        <v>325</v>
      </c>
      <c r="F148" s="154" t="s">
        <v>326</v>
      </c>
      <c r="G148" s="155" t="s">
        <v>270</v>
      </c>
      <c r="H148" s="156">
        <v>6</v>
      </c>
      <c r="I148" s="157"/>
      <c r="J148" s="158">
        <f t="shared" si="20"/>
        <v>0</v>
      </c>
      <c r="K148" s="154" t="s">
        <v>3</v>
      </c>
      <c r="L148" s="33"/>
      <c r="M148" s="159" t="s">
        <v>3</v>
      </c>
      <c r="N148" s="160" t="s">
        <v>40</v>
      </c>
      <c r="O148" s="53"/>
      <c r="P148" s="161">
        <f t="shared" si="21"/>
        <v>0</v>
      </c>
      <c r="Q148" s="161">
        <v>0</v>
      </c>
      <c r="R148" s="161">
        <f t="shared" si="22"/>
        <v>0</v>
      </c>
      <c r="S148" s="161">
        <v>0</v>
      </c>
      <c r="T148" s="162">
        <f t="shared" si="2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63" t="s">
        <v>125</v>
      </c>
      <c r="AT148" s="163" t="s">
        <v>121</v>
      </c>
      <c r="AU148" s="163" t="s">
        <v>79</v>
      </c>
      <c r="AY148" s="17" t="s">
        <v>119</v>
      </c>
      <c r="BE148" s="164">
        <f t="shared" si="24"/>
        <v>0</v>
      </c>
      <c r="BF148" s="164">
        <f t="shared" si="25"/>
        <v>0</v>
      </c>
      <c r="BG148" s="164">
        <f t="shared" si="26"/>
        <v>0</v>
      </c>
      <c r="BH148" s="164">
        <f t="shared" si="27"/>
        <v>0</v>
      </c>
      <c r="BI148" s="164">
        <f t="shared" si="28"/>
        <v>0</v>
      </c>
      <c r="BJ148" s="17" t="s">
        <v>77</v>
      </c>
      <c r="BK148" s="164">
        <f t="shared" si="29"/>
        <v>0</v>
      </c>
      <c r="BL148" s="17" t="s">
        <v>125</v>
      </c>
      <c r="BM148" s="163" t="s">
        <v>327</v>
      </c>
    </row>
    <row r="149" spans="1:65" s="2" customFormat="1" ht="14.4" customHeight="1">
      <c r="A149" s="32"/>
      <c r="B149" s="151"/>
      <c r="C149" s="182" t="s">
        <v>328</v>
      </c>
      <c r="D149" s="182" t="s">
        <v>215</v>
      </c>
      <c r="E149" s="183" t="s">
        <v>329</v>
      </c>
      <c r="F149" s="184" t="s">
        <v>330</v>
      </c>
      <c r="G149" s="185" t="s">
        <v>270</v>
      </c>
      <c r="H149" s="186">
        <v>6.06</v>
      </c>
      <c r="I149" s="187"/>
      <c r="J149" s="188">
        <f t="shared" si="20"/>
        <v>0</v>
      </c>
      <c r="K149" s="184" t="s">
        <v>3</v>
      </c>
      <c r="L149" s="189"/>
      <c r="M149" s="190" t="s">
        <v>3</v>
      </c>
      <c r="N149" s="191" t="s">
        <v>40</v>
      </c>
      <c r="O149" s="53"/>
      <c r="P149" s="161">
        <f t="shared" si="21"/>
        <v>0</v>
      </c>
      <c r="Q149" s="161">
        <v>0</v>
      </c>
      <c r="R149" s="161">
        <f t="shared" si="22"/>
        <v>0</v>
      </c>
      <c r="S149" s="161">
        <v>0</v>
      </c>
      <c r="T149" s="162">
        <f t="shared" si="2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63" t="s">
        <v>151</v>
      </c>
      <c r="AT149" s="163" t="s">
        <v>215</v>
      </c>
      <c r="AU149" s="163" t="s">
        <v>79</v>
      </c>
      <c r="AY149" s="17" t="s">
        <v>119</v>
      </c>
      <c r="BE149" s="164">
        <f t="shared" si="24"/>
        <v>0</v>
      </c>
      <c r="BF149" s="164">
        <f t="shared" si="25"/>
        <v>0</v>
      </c>
      <c r="BG149" s="164">
        <f t="shared" si="26"/>
        <v>0</v>
      </c>
      <c r="BH149" s="164">
        <f t="shared" si="27"/>
        <v>0</v>
      </c>
      <c r="BI149" s="164">
        <f t="shared" si="28"/>
        <v>0</v>
      </c>
      <c r="BJ149" s="17" t="s">
        <v>77</v>
      </c>
      <c r="BK149" s="164">
        <f t="shared" si="29"/>
        <v>0</v>
      </c>
      <c r="BL149" s="17" t="s">
        <v>125</v>
      </c>
      <c r="BM149" s="163" t="s">
        <v>331</v>
      </c>
    </row>
    <row r="150" spans="1:65" s="2" customFormat="1" ht="19.2" customHeight="1">
      <c r="A150" s="32"/>
      <c r="B150" s="151"/>
      <c r="C150" s="152" t="s">
        <v>332</v>
      </c>
      <c r="D150" s="152" t="s">
        <v>121</v>
      </c>
      <c r="E150" s="153" t="s">
        <v>333</v>
      </c>
      <c r="F150" s="154" t="s">
        <v>334</v>
      </c>
      <c r="G150" s="155" t="s">
        <v>136</v>
      </c>
      <c r="H150" s="156">
        <v>6</v>
      </c>
      <c r="I150" s="157"/>
      <c r="J150" s="158">
        <f t="shared" si="20"/>
        <v>0</v>
      </c>
      <c r="K150" s="154" t="s">
        <v>3</v>
      </c>
      <c r="L150" s="33"/>
      <c r="M150" s="159" t="s">
        <v>3</v>
      </c>
      <c r="N150" s="160" t="s">
        <v>40</v>
      </c>
      <c r="O150" s="53"/>
      <c r="P150" s="161">
        <f t="shared" si="21"/>
        <v>0</v>
      </c>
      <c r="Q150" s="161">
        <v>0</v>
      </c>
      <c r="R150" s="161">
        <f t="shared" si="22"/>
        <v>0</v>
      </c>
      <c r="S150" s="161">
        <v>0</v>
      </c>
      <c r="T150" s="162">
        <f t="shared" si="2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63" t="s">
        <v>125</v>
      </c>
      <c r="AT150" s="163" t="s">
        <v>121</v>
      </c>
      <c r="AU150" s="163" t="s">
        <v>79</v>
      </c>
      <c r="AY150" s="17" t="s">
        <v>119</v>
      </c>
      <c r="BE150" s="164">
        <f t="shared" si="24"/>
        <v>0</v>
      </c>
      <c r="BF150" s="164">
        <f t="shared" si="25"/>
        <v>0</v>
      </c>
      <c r="BG150" s="164">
        <f t="shared" si="26"/>
        <v>0</v>
      </c>
      <c r="BH150" s="164">
        <f t="shared" si="27"/>
        <v>0</v>
      </c>
      <c r="BI150" s="164">
        <f t="shared" si="28"/>
        <v>0</v>
      </c>
      <c r="BJ150" s="17" t="s">
        <v>77</v>
      </c>
      <c r="BK150" s="164">
        <f t="shared" si="29"/>
        <v>0</v>
      </c>
      <c r="BL150" s="17" t="s">
        <v>125</v>
      </c>
      <c r="BM150" s="163" t="s">
        <v>335</v>
      </c>
    </row>
    <row r="151" spans="1:65" s="2" customFormat="1" ht="14.4" customHeight="1">
      <c r="A151" s="32"/>
      <c r="B151" s="151"/>
      <c r="C151" s="152" t="s">
        <v>336</v>
      </c>
      <c r="D151" s="152" t="s">
        <v>121</v>
      </c>
      <c r="E151" s="153" t="s">
        <v>337</v>
      </c>
      <c r="F151" s="154" t="s">
        <v>338</v>
      </c>
      <c r="G151" s="155" t="s">
        <v>136</v>
      </c>
      <c r="H151" s="156">
        <v>182.28</v>
      </c>
      <c r="I151" s="157"/>
      <c r="J151" s="158">
        <f t="shared" si="20"/>
        <v>0</v>
      </c>
      <c r="K151" s="154" t="s">
        <v>3</v>
      </c>
      <c r="L151" s="33"/>
      <c r="M151" s="159" t="s">
        <v>3</v>
      </c>
      <c r="N151" s="160" t="s">
        <v>40</v>
      </c>
      <c r="O151" s="53"/>
      <c r="P151" s="161">
        <f t="shared" si="21"/>
        <v>0</v>
      </c>
      <c r="Q151" s="161">
        <v>0</v>
      </c>
      <c r="R151" s="161">
        <f t="shared" si="22"/>
        <v>0</v>
      </c>
      <c r="S151" s="161">
        <v>0</v>
      </c>
      <c r="T151" s="162">
        <f t="shared" si="2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63" t="s">
        <v>125</v>
      </c>
      <c r="AT151" s="163" t="s">
        <v>121</v>
      </c>
      <c r="AU151" s="163" t="s">
        <v>79</v>
      </c>
      <c r="AY151" s="17" t="s">
        <v>119</v>
      </c>
      <c r="BE151" s="164">
        <f t="shared" si="24"/>
        <v>0</v>
      </c>
      <c r="BF151" s="164">
        <f t="shared" si="25"/>
        <v>0</v>
      </c>
      <c r="BG151" s="164">
        <f t="shared" si="26"/>
        <v>0</v>
      </c>
      <c r="BH151" s="164">
        <f t="shared" si="27"/>
        <v>0</v>
      </c>
      <c r="BI151" s="164">
        <f t="shared" si="28"/>
        <v>0</v>
      </c>
      <c r="BJ151" s="17" t="s">
        <v>77</v>
      </c>
      <c r="BK151" s="164">
        <f t="shared" si="29"/>
        <v>0</v>
      </c>
      <c r="BL151" s="17" t="s">
        <v>125</v>
      </c>
      <c r="BM151" s="163" t="s">
        <v>339</v>
      </c>
    </row>
    <row r="152" spans="1:65" s="2" customFormat="1" ht="19.2" customHeight="1">
      <c r="A152" s="32"/>
      <c r="B152" s="151"/>
      <c r="C152" s="152" t="s">
        <v>340</v>
      </c>
      <c r="D152" s="152" t="s">
        <v>121</v>
      </c>
      <c r="E152" s="153" t="s">
        <v>341</v>
      </c>
      <c r="F152" s="154" t="s">
        <v>342</v>
      </c>
      <c r="G152" s="155" t="s">
        <v>136</v>
      </c>
      <c r="H152" s="156">
        <v>188.28</v>
      </c>
      <c r="I152" s="157"/>
      <c r="J152" s="158">
        <f t="shared" si="20"/>
        <v>0</v>
      </c>
      <c r="K152" s="154" t="s">
        <v>3</v>
      </c>
      <c r="L152" s="33"/>
      <c r="M152" s="159" t="s">
        <v>3</v>
      </c>
      <c r="N152" s="160" t="s">
        <v>40</v>
      </c>
      <c r="O152" s="53"/>
      <c r="P152" s="161">
        <f t="shared" si="21"/>
        <v>0</v>
      </c>
      <c r="Q152" s="161">
        <v>0</v>
      </c>
      <c r="R152" s="161">
        <f t="shared" si="22"/>
        <v>0</v>
      </c>
      <c r="S152" s="161">
        <v>0</v>
      </c>
      <c r="T152" s="162">
        <f t="shared" si="2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63" t="s">
        <v>125</v>
      </c>
      <c r="AT152" s="163" t="s">
        <v>121</v>
      </c>
      <c r="AU152" s="163" t="s">
        <v>79</v>
      </c>
      <c r="AY152" s="17" t="s">
        <v>119</v>
      </c>
      <c r="BE152" s="164">
        <f t="shared" si="24"/>
        <v>0</v>
      </c>
      <c r="BF152" s="164">
        <f t="shared" si="25"/>
        <v>0</v>
      </c>
      <c r="BG152" s="164">
        <f t="shared" si="26"/>
        <v>0</v>
      </c>
      <c r="BH152" s="164">
        <f t="shared" si="27"/>
        <v>0</v>
      </c>
      <c r="BI152" s="164">
        <f t="shared" si="28"/>
        <v>0</v>
      </c>
      <c r="BJ152" s="17" t="s">
        <v>77</v>
      </c>
      <c r="BK152" s="164">
        <f t="shared" si="29"/>
        <v>0</v>
      </c>
      <c r="BL152" s="17" t="s">
        <v>125</v>
      </c>
      <c r="BM152" s="163" t="s">
        <v>343</v>
      </c>
    </row>
    <row r="153" spans="1:65" s="2" customFormat="1" ht="19.2" customHeight="1">
      <c r="A153" s="32"/>
      <c r="B153" s="151"/>
      <c r="C153" s="152" t="s">
        <v>344</v>
      </c>
      <c r="D153" s="152" t="s">
        <v>121</v>
      </c>
      <c r="E153" s="153" t="s">
        <v>345</v>
      </c>
      <c r="F153" s="154" t="s">
        <v>346</v>
      </c>
      <c r="G153" s="155" t="s">
        <v>270</v>
      </c>
      <c r="H153" s="156">
        <v>4</v>
      </c>
      <c r="I153" s="157"/>
      <c r="J153" s="158">
        <f t="shared" si="20"/>
        <v>0</v>
      </c>
      <c r="K153" s="154" t="s">
        <v>3</v>
      </c>
      <c r="L153" s="33"/>
      <c r="M153" s="159" t="s">
        <v>3</v>
      </c>
      <c r="N153" s="160" t="s">
        <v>40</v>
      </c>
      <c r="O153" s="53"/>
      <c r="P153" s="161">
        <f t="shared" si="21"/>
        <v>0</v>
      </c>
      <c r="Q153" s="161">
        <v>0</v>
      </c>
      <c r="R153" s="161">
        <f t="shared" si="22"/>
        <v>0</v>
      </c>
      <c r="S153" s="161">
        <v>0</v>
      </c>
      <c r="T153" s="162">
        <f t="shared" si="2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63" t="s">
        <v>125</v>
      </c>
      <c r="AT153" s="163" t="s">
        <v>121</v>
      </c>
      <c r="AU153" s="163" t="s">
        <v>79</v>
      </c>
      <c r="AY153" s="17" t="s">
        <v>119</v>
      </c>
      <c r="BE153" s="164">
        <f t="shared" si="24"/>
        <v>0</v>
      </c>
      <c r="BF153" s="164">
        <f t="shared" si="25"/>
        <v>0</v>
      </c>
      <c r="BG153" s="164">
        <f t="shared" si="26"/>
        <v>0</v>
      </c>
      <c r="BH153" s="164">
        <f t="shared" si="27"/>
        <v>0</v>
      </c>
      <c r="BI153" s="164">
        <f t="shared" si="28"/>
        <v>0</v>
      </c>
      <c r="BJ153" s="17" t="s">
        <v>77</v>
      </c>
      <c r="BK153" s="164">
        <f t="shared" si="29"/>
        <v>0</v>
      </c>
      <c r="BL153" s="17" t="s">
        <v>125</v>
      </c>
      <c r="BM153" s="163" t="s">
        <v>347</v>
      </c>
    </row>
    <row r="154" spans="1:65" s="2" customFormat="1" ht="14.4" customHeight="1">
      <c r="A154" s="32"/>
      <c r="B154" s="151"/>
      <c r="C154" s="152" t="s">
        <v>348</v>
      </c>
      <c r="D154" s="152" t="s">
        <v>121</v>
      </c>
      <c r="E154" s="153" t="s">
        <v>349</v>
      </c>
      <c r="F154" s="154" t="s">
        <v>350</v>
      </c>
      <c r="G154" s="155" t="s">
        <v>270</v>
      </c>
      <c r="H154" s="156">
        <v>6</v>
      </c>
      <c r="I154" s="157"/>
      <c r="J154" s="158">
        <f t="shared" si="20"/>
        <v>0</v>
      </c>
      <c r="K154" s="154" t="s">
        <v>3</v>
      </c>
      <c r="L154" s="33"/>
      <c r="M154" s="159" t="s">
        <v>3</v>
      </c>
      <c r="N154" s="160" t="s">
        <v>40</v>
      </c>
      <c r="O154" s="53"/>
      <c r="P154" s="161">
        <f t="shared" si="21"/>
        <v>0</v>
      </c>
      <c r="Q154" s="161">
        <v>0</v>
      </c>
      <c r="R154" s="161">
        <f t="shared" si="22"/>
        <v>0</v>
      </c>
      <c r="S154" s="161">
        <v>0</v>
      </c>
      <c r="T154" s="162">
        <f t="shared" si="2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63" t="s">
        <v>125</v>
      </c>
      <c r="AT154" s="163" t="s">
        <v>121</v>
      </c>
      <c r="AU154" s="163" t="s">
        <v>79</v>
      </c>
      <c r="AY154" s="17" t="s">
        <v>119</v>
      </c>
      <c r="BE154" s="164">
        <f t="shared" si="24"/>
        <v>0</v>
      </c>
      <c r="BF154" s="164">
        <f t="shared" si="25"/>
        <v>0</v>
      </c>
      <c r="BG154" s="164">
        <f t="shared" si="26"/>
        <v>0</v>
      </c>
      <c r="BH154" s="164">
        <f t="shared" si="27"/>
        <v>0</v>
      </c>
      <c r="BI154" s="164">
        <f t="shared" si="28"/>
        <v>0</v>
      </c>
      <c r="BJ154" s="17" t="s">
        <v>77</v>
      </c>
      <c r="BK154" s="164">
        <f t="shared" si="29"/>
        <v>0</v>
      </c>
      <c r="BL154" s="17" t="s">
        <v>125</v>
      </c>
      <c r="BM154" s="163" t="s">
        <v>351</v>
      </c>
    </row>
    <row r="155" spans="1:65" s="2" customFormat="1" ht="14.4" customHeight="1">
      <c r="A155" s="32"/>
      <c r="B155" s="151"/>
      <c r="C155" s="182" t="s">
        <v>352</v>
      </c>
      <c r="D155" s="182" t="s">
        <v>215</v>
      </c>
      <c r="E155" s="183" t="s">
        <v>353</v>
      </c>
      <c r="F155" s="184" t="s">
        <v>354</v>
      </c>
      <c r="G155" s="185" t="s">
        <v>270</v>
      </c>
      <c r="H155" s="186">
        <v>6</v>
      </c>
      <c r="I155" s="187"/>
      <c r="J155" s="188">
        <f t="shared" si="20"/>
        <v>0</v>
      </c>
      <c r="K155" s="184" t="s">
        <v>3</v>
      </c>
      <c r="L155" s="189"/>
      <c r="M155" s="190" t="s">
        <v>3</v>
      </c>
      <c r="N155" s="191" t="s">
        <v>40</v>
      </c>
      <c r="O155" s="53"/>
      <c r="P155" s="161">
        <f t="shared" si="21"/>
        <v>0</v>
      </c>
      <c r="Q155" s="161">
        <v>0</v>
      </c>
      <c r="R155" s="161">
        <f t="shared" si="22"/>
        <v>0</v>
      </c>
      <c r="S155" s="161">
        <v>0</v>
      </c>
      <c r="T155" s="162">
        <f t="shared" si="2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63" t="s">
        <v>151</v>
      </c>
      <c r="AT155" s="163" t="s">
        <v>215</v>
      </c>
      <c r="AU155" s="163" t="s">
        <v>79</v>
      </c>
      <c r="AY155" s="17" t="s">
        <v>119</v>
      </c>
      <c r="BE155" s="164">
        <f t="shared" si="24"/>
        <v>0</v>
      </c>
      <c r="BF155" s="164">
        <f t="shared" si="25"/>
        <v>0</v>
      </c>
      <c r="BG155" s="164">
        <f t="shared" si="26"/>
        <v>0</v>
      </c>
      <c r="BH155" s="164">
        <f t="shared" si="27"/>
        <v>0</v>
      </c>
      <c r="BI155" s="164">
        <f t="shared" si="28"/>
        <v>0</v>
      </c>
      <c r="BJ155" s="17" t="s">
        <v>77</v>
      </c>
      <c r="BK155" s="164">
        <f t="shared" si="29"/>
        <v>0</v>
      </c>
      <c r="BL155" s="17" t="s">
        <v>125</v>
      </c>
      <c r="BM155" s="163" t="s">
        <v>355</v>
      </c>
    </row>
    <row r="156" spans="1:65" s="2" customFormat="1" ht="14.4" customHeight="1">
      <c r="A156" s="32"/>
      <c r="B156" s="151"/>
      <c r="C156" s="182" t="s">
        <v>356</v>
      </c>
      <c r="D156" s="182" t="s">
        <v>215</v>
      </c>
      <c r="E156" s="183" t="s">
        <v>357</v>
      </c>
      <c r="F156" s="184" t="s">
        <v>358</v>
      </c>
      <c r="G156" s="185" t="s">
        <v>270</v>
      </c>
      <c r="H156" s="186">
        <v>6</v>
      </c>
      <c r="I156" s="187"/>
      <c r="J156" s="188">
        <f t="shared" si="20"/>
        <v>0</v>
      </c>
      <c r="K156" s="184" t="s">
        <v>3</v>
      </c>
      <c r="L156" s="189"/>
      <c r="M156" s="190" t="s">
        <v>3</v>
      </c>
      <c r="N156" s="191" t="s">
        <v>40</v>
      </c>
      <c r="O156" s="53"/>
      <c r="P156" s="161">
        <f t="shared" si="21"/>
        <v>0</v>
      </c>
      <c r="Q156" s="161">
        <v>0</v>
      </c>
      <c r="R156" s="161">
        <f t="shared" si="22"/>
        <v>0</v>
      </c>
      <c r="S156" s="161">
        <v>0</v>
      </c>
      <c r="T156" s="162">
        <f t="shared" si="2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63" t="s">
        <v>151</v>
      </c>
      <c r="AT156" s="163" t="s">
        <v>215</v>
      </c>
      <c r="AU156" s="163" t="s">
        <v>79</v>
      </c>
      <c r="AY156" s="17" t="s">
        <v>119</v>
      </c>
      <c r="BE156" s="164">
        <f t="shared" si="24"/>
        <v>0</v>
      </c>
      <c r="BF156" s="164">
        <f t="shared" si="25"/>
        <v>0</v>
      </c>
      <c r="BG156" s="164">
        <f t="shared" si="26"/>
        <v>0</v>
      </c>
      <c r="BH156" s="164">
        <f t="shared" si="27"/>
        <v>0</v>
      </c>
      <c r="BI156" s="164">
        <f t="shared" si="28"/>
        <v>0</v>
      </c>
      <c r="BJ156" s="17" t="s">
        <v>77</v>
      </c>
      <c r="BK156" s="164">
        <f t="shared" si="29"/>
        <v>0</v>
      </c>
      <c r="BL156" s="17" t="s">
        <v>125</v>
      </c>
      <c r="BM156" s="163" t="s">
        <v>359</v>
      </c>
    </row>
    <row r="157" spans="1:65" s="12" customFormat="1" ht="22.8" customHeight="1">
      <c r="B157" s="138"/>
      <c r="D157" s="139" t="s">
        <v>68</v>
      </c>
      <c r="E157" s="149" t="s">
        <v>155</v>
      </c>
      <c r="F157" s="149" t="s">
        <v>360</v>
      </c>
      <c r="I157" s="141"/>
      <c r="J157" s="150">
        <f>BK157</f>
        <v>0</v>
      </c>
      <c r="L157" s="138"/>
      <c r="M157" s="143"/>
      <c r="N157" s="144"/>
      <c r="O157" s="144"/>
      <c r="P157" s="145">
        <f>SUM(P158:P162)</f>
        <v>0</v>
      </c>
      <c r="Q157" s="144"/>
      <c r="R157" s="145">
        <f>SUM(R158:R162)</f>
        <v>0</v>
      </c>
      <c r="S157" s="144"/>
      <c r="T157" s="146">
        <f>SUM(T158:T162)</f>
        <v>0</v>
      </c>
      <c r="AR157" s="139" t="s">
        <v>77</v>
      </c>
      <c r="AT157" s="147" t="s">
        <v>68</v>
      </c>
      <c r="AU157" s="147" t="s">
        <v>77</v>
      </c>
      <c r="AY157" s="139" t="s">
        <v>119</v>
      </c>
      <c r="BK157" s="148">
        <f>SUM(BK158:BK162)</f>
        <v>0</v>
      </c>
    </row>
    <row r="158" spans="1:65" s="2" customFormat="1" ht="19.2" customHeight="1">
      <c r="A158" s="32"/>
      <c r="B158" s="151"/>
      <c r="C158" s="152" t="s">
        <v>361</v>
      </c>
      <c r="D158" s="152" t="s">
        <v>121</v>
      </c>
      <c r="E158" s="153" t="s">
        <v>362</v>
      </c>
      <c r="F158" s="154" t="s">
        <v>363</v>
      </c>
      <c r="G158" s="155" t="s">
        <v>136</v>
      </c>
      <c r="H158" s="156">
        <v>39.18</v>
      </c>
      <c r="I158" s="157"/>
      <c r="J158" s="158">
        <f>ROUND(I158*H158,2)</f>
        <v>0</v>
      </c>
      <c r="K158" s="154" t="s">
        <v>3</v>
      </c>
      <c r="L158" s="33"/>
      <c r="M158" s="159" t="s">
        <v>3</v>
      </c>
      <c r="N158" s="160" t="s">
        <v>40</v>
      </c>
      <c r="O158" s="53"/>
      <c r="P158" s="161">
        <f>O158*H158</f>
        <v>0</v>
      </c>
      <c r="Q158" s="161">
        <v>0</v>
      </c>
      <c r="R158" s="161">
        <f>Q158*H158</f>
        <v>0</v>
      </c>
      <c r="S158" s="161">
        <v>0</v>
      </c>
      <c r="T158" s="162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63" t="s">
        <v>125</v>
      </c>
      <c r="AT158" s="163" t="s">
        <v>121</v>
      </c>
      <c r="AU158" s="163" t="s">
        <v>79</v>
      </c>
      <c r="AY158" s="17" t="s">
        <v>119</v>
      </c>
      <c r="BE158" s="164">
        <f>IF(N158="základní",J158,0)</f>
        <v>0</v>
      </c>
      <c r="BF158" s="164">
        <f>IF(N158="snížená",J158,0)</f>
        <v>0</v>
      </c>
      <c r="BG158" s="164">
        <f>IF(N158="zákl. přenesená",J158,0)</f>
        <v>0</v>
      </c>
      <c r="BH158" s="164">
        <f>IF(N158="sníž. přenesená",J158,0)</f>
        <v>0</v>
      </c>
      <c r="BI158" s="164">
        <f>IF(N158="nulová",J158,0)</f>
        <v>0</v>
      </c>
      <c r="BJ158" s="17" t="s">
        <v>77</v>
      </c>
      <c r="BK158" s="164">
        <f>ROUND(I158*H158,2)</f>
        <v>0</v>
      </c>
      <c r="BL158" s="17" t="s">
        <v>125</v>
      </c>
      <c r="BM158" s="163" t="s">
        <v>364</v>
      </c>
    </row>
    <row r="159" spans="1:65" s="2" customFormat="1" ht="14.4" customHeight="1">
      <c r="A159" s="32"/>
      <c r="B159" s="151"/>
      <c r="C159" s="152" t="s">
        <v>365</v>
      </c>
      <c r="D159" s="152" t="s">
        <v>121</v>
      </c>
      <c r="E159" s="153" t="s">
        <v>366</v>
      </c>
      <c r="F159" s="154" t="s">
        <v>367</v>
      </c>
      <c r="G159" s="155" t="s">
        <v>136</v>
      </c>
      <c r="H159" s="156">
        <v>39.18</v>
      </c>
      <c r="I159" s="157"/>
      <c r="J159" s="158">
        <f>ROUND(I159*H159,2)</f>
        <v>0</v>
      </c>
      <c r="K159" s="154" t="s">
        <v>3</v>
      </c>
      <c r="L159" s="33"/>
      <c r="M159" s="159" t="s">
        <v>3</v>
      </c>
      <c r="N159" s="160" t="s">
        <v>40</v>
      </c>
      <c r="O159" s="53"/>
      <c r="P159" s="161">
        <f>O159*H159</f>
        <v>0</v>
      </c>
      <c r="Q159" s="161">
        <v>0</v>
      </c>
      <c r="R159" s="161">
        <f>Q159*H159</f>
        <v>0</v>
      </c>
      <c r="S159" s="161">
        <v>0</v>
      </c>
      <c r="T159" s="162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63" t="s">
        <v>125</v>
      </c>
      <c r="AT159" s="163" t="s">
        <v>121</v>
      </c>
      <c r="AU159" s="163" t="s">
        <v>79</v>
      </c>
      <c r="AY159" s="17" t="s">
        <v>119</v>
      </c>
      <c r="BE159" s="164">
        <f>IF(N159="základní",J159,0)</f>
        <v>0</v>
      </c>
      <c r="BF159" s="164">
        <f>IF(N159="snížená",J159,0)</f>
        <v>0</v>
      </c>
      <c r="BG159" s="164">
        <f>IF(N159="zákl. přenesená",J159,0)</f>
        <v>0</v>
      </c>
      <c r="BH159" s="164">
        <f>IF(N159="sníž. přenesená",J159,0)</f>
        <v>0</v>
      </c>
      <c r="BI159" s="164">
        <f>IF(N159="nulová",J159,0)</f>
        <v>0</v>
      </c>
      <c r="BJ159" s="17" t="s">
        <v>77</v>
      </c>
      <c r="BK159" s="164">
        <f>ROUND(I159*H159,2)</f>
        <v>0</v>
      </c>
      <c r="BL159" s="17" t="s">
        <v>125</v>
      </c>
      <c r="BM159" s="163" t="s">
        <v>368</v>
      </c>
    </row>
    <row r="160" spans="1:65" s="2" customFormat="1" ht="14.4" customHeight="1">
      <c r="A160" s="32"/>
      <c r="B160" s="151"/>
      <c r="C160" s="152" t="s">
        <v>369</v>
      </c>
      <c r="D160" s="152" t="s">
        <v>121</v>
      </c>
      <c r="E160" s="153" t="s">
        <v>370</v>
      </c>
      <c r="F160" s="154" t="s">
        <v>371</v>
      </c>
      <c r="G160" s="155" t="s">
        <v>204</v>
      </c>
      <c r="H160" s="156">
        <v>29.651</v>
      </c>
      <c r="I160" s="157"/>
      <c r="J160" s="158">
        <f>ROUND(I160*H160,2)</f>
        <v>0</v>
      </c>
      <c r="K160" s="154" t="s">
        <v>3</v>
      </c>
      <c r="L160" s="33"/>
      <c r="M160" s="159" t="s">
        <v>3</v>
      </c>
      <c r="N160" s="160" t="s">
        <v>40</v>
      </c>
      <c r="O160" s="53"/>
      <c r="P160" s="161">
        <f>O160*H160</f>
        <v>0</v>
      </c>
      <c r="Q160" s="161">
        <v>0</v>
      </c>
      <c r="R160" s="161">
        <f>Q160*H160</f>
        <v>0</v>
      </c>
      <c r="S160" s="161">
        <v>0</v>
      </c>
      <c r="T160" s="16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63" t="s">
        <v>125</v>
      </c>
      <c r="AT160" s="163" t="s">
        <v>121</v>
      </c>
      <c r="AU160" s="163" t="s">
        <v>79</v>
      </c>
      <c r="AY160" s="17" t="s">
        <v>119</v>
      </c>
      <c r="BE160" s="164">
        <f>IF(N160="základní",J160,0)</f>
        <v>0</v>
      </c>
      <c r="BF160" s="164">
        <f>IF(N160="snížená",J160,0)</f>
        <v>0</v>
      </c>
      <c r="BG160" s="164">
        <f>IF(N160="zákl. přenesená",J160,0)</f>
        <v>0</v>
      </c>
      <c r="BH160" s="164">
        <f>IF(N160="sníž. přenesená",J160,0)</f>
        <v>0</v>
      </c>
      <c r="BI160" s="164">
        <f>IF(N160="nulová",J160,0)</f>
        <v>0</v>
      </c>
      <c r="BJ160" s="17" t="s">
        <v>77</v>
      </c>
      <c r="BK160" s="164">
        <f>ROUND(I160*H160,2)</f>
        <v>0</v>
      </c>
      <c r="BL160" s="17" t="s">
        <v>125</v>
      </c>
      <c r="BM160" s="163" t="s">
        <v>372</v>
      </c>
    </row>
    <row r="161" spans="1:65" s="2" customFormat="1" ht="19.2" customHeight="1">
      <c r="A161" s="32"/>
      <c r="B161" s="151"/>
      <c r="C161" s="152" t="s">
        <v>373</v>
      </c>
      <c r="D161" s="152" t="s">
        <v>121</v>
      </c>
      <c r="E161" s="153" t="s">
        <v>374</v>
      </c>
      <c r="F161" s="154" t="s">
        <v>375</v>
      </c>
      <c r="G161" s="155" t="s">
        <v>204</v>
      </c>
      <c r="H161" s="156">
        <v>355.81200000000001</v>
      </c>
      <c r="I161" s="157"/>
      <c r="J161" s="158">
        <f>ROUND(I161*H161,2)</f>
        <v>0</v>
      </c>
      <c r="K161" s="154" t="s">
        <v>3</v>
      </c>
      <c r="L161" s="33"/>
      <c r="M161" s="159" t="s">
        <v>3</v>
      </c>
      <c r="N161" s="160" t="s">
        <v>40</v>
      </c>
      <c r="O161" s="53"/>
      <c r="P161" s="161">
        <f>O161*H161</f>
        <v>0</v>
      </c>
      <c r="Q161" s="161">
        <v>0</v>
      </c>
      <c r="R161" s="161">
        <f>Q161*H161</f>
        <v>0</v>
      </c>
      <c r="S161" s="161">
        <v>0</v>
      </c>
      <c r="T161" s="162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63" t="s">
        <v>125</v>
      </c>
      <c r="AT161" s="163" t="s">
        <v>121</v>
      </c>
      <c r="AU161" s="163" t="s">
        <v>79</v>
      </c>
      <c r="AY161" s="17" t="s">
        <v>119</v>
      </c>
      <c r="BE161" s="164">
        <f>IF(N161="základní",J161,0)</f>
        <v>0</v>
      </c>
      <c r="BF161" s="164">
        <f>IF(N161="snížená",J161,0)</f>
        <v>0</v>
      </c>
      <c r="BG161" s="164">
        <f>IF(N161="zákl. přenesená",J161,0)</f>
        <v>0</v>
      </c>
      <c r="BH161" s="164">
        <f>IF(N161="sníž. přenesená",J161,0)</f>
        <v>0</v>
      </c>
      <c r="BI161" s="164">
        <f>IF(N161="nulová",J161,0)</f>
        <v>0</v>
      </c>
      <c r="BJ161" s="17" t="s">
        <v>77</v>
      </c>
      <c r="BK161" s="164">
        <f>ROUND(I161*H161,2)</f>
        <v>0</v>
      </c>
      <c r="BL161" s="17" t="s">
        <v>125</v>
      </c>
      <c r="BM161" s="163" t="s">
        <v>376</v>
      </c>
    </row>
    <row r="162" spans="1:65" s="2" customFormat="1" ht="19.2" customHeight="1">
      <c r="A162" s="32"/>
      <c r="B162" s="151"/>
      <c r="C162" s="152" t="s">
        <v>377</v>
      </c>
      <c r="D162" s="152" t="s">
        <v>121</v>
      </c>
      <c r="E162" s="153" t="s">
        <v>378</v>
      </c>
      <c r="F162" s="154" t="s">
        <v>379</v>
      </c>
      <c r="G162" s="155" t="s">
        <v>204</v>
      </c>
      <c r="H162" s="156">
        <v>29.651</v>
      </c>
      <c r="I162" s="157"/>
      <c r="J162" s="158">
        <f>ROUND(I162*H162,2)</f>
        <v>0</v>
      </c>
      <c r="K162" s="154" t="s">
        <v>3</v>
      </c>
      <c r="L162" s="33"/>
      <c r="M162" s="159" t="s">
        <v>3</v>
      </c>
      <c r="N162" s="160" t="s">
        <v>40</v>
      </c>
      <c r="O162" s="53"/>
      <c r="P162" s="161">
        <f>O162*H162</f>
        <v>0</v>
      </c>
      <c r="Q162" s="161">
        <v>0</v>
      </c>
      <c r="R162" s="161">
        <f>Q162*H162</f>
        <v>0</v>
      </c>
      <c r="S162" s="161">
        <v>0</v>
      </c>
      <c r="T162" s="162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63" t="s">
        <v>125</v>
      </c>
      <c r="AT162" s="163" t="s">
        <v>121</v>
      </c>
      <c r="AU162" s="163" t="s">
        <v>79</v>
      </c>
      <c r="AY162" s="17" t="s">
        <v>119</v>
      </c>
      <c r="BE162" s="164">
        <f>IF(N162="základní",J162,0)</f>
        <v>0</v>
      </c>
      <c r="BF162" s="164">
        <f>IF(N162="snížená",J162,0)</f>
        <v>0</v>
      </c>
      <c r="BG162" s="164">
        <f>IF(N162="zákl. přenesená",J162,0)</f>
        <v>0</v>
      </c>
      <c r="BH162" s="164">
        <f>IF(N162="sníž. přenesená",J162,0)</f>
        <v>0</v>
      </c>
      <c r="BI162" s="164">
        <f>IF(N162="nulová",J162,0)</f>
        <v>0</v>
      </c>
      <c r="BJ162" s="17" t="s">
        <v>77</v>
      </c>
      <c r="BK162" s="164">
        <f>ROUND(I162*H162,2)</f>
        <v>0</v>
      </c>
      <c r="BL162" s="17" t="s">
        <v>125</v>
      </c>
      <c r="BM162" s="163" t="s">
        <v>380</v>
      </c>
    </row>
    <row r="163" spans="1:65" s="12" customFormat="1" ht="22.8" customHeight="1">
      <c r="B163" s="138"/>
      <c r="D163" s="139" t="s">
        <v>68</v>
      </c>
      <c r="E163" s="149" t="s">
        <v>381</v>
      </c>
      <c r="F163" s="149" t="s">
        <v>382</v>
      </c>
      <c r="I163" s="141"/>
      <c r="J163" s="150">
        <f>BK163</f>
        <v>0</v>
      </c>
      <c r="L163" s="138"/>
      <c r="M163" s="143"/>
      <c r="N163" s="144"/>
      <c r="O163" s="144"/>
      <c r="P163" s="145">
        <f>P164</f>
        <v>0</v>
      </c>
      <c r="Q163" s="144"/>
      <c r="R163" s="145">
        <f>R164</f>
        <v>0</v>
      </c>
      <c r="S163" s="144"/>
      <c r="T163" s="146">
        <f>T164</f>
        <v>0</v>
      </c>
      <c r="AR163" s="139" t="s">
        <v>77</v>
      </c>
      <c r="AT163" s="147" t="s">
        <v>68</v>
      </c>
      <c r="AU163" s="147" t="s">
        <v>77</v>
      </c>
      <c r="AY163" s="139" t="s">
        <v>119</v>
      </c>
      <c r="BK163" s="148">
        <f>BK164</f>
        <v>0</v>
      </c>
    </row>
    <row r="164" spans="1:65" s="2" customFormat="1" ht="19.2" customHeight="1">
      <c r="A164" s="32"/>
      <c r="B164" s="151"/>
      <c r="C164" s="152" t="s">
        <v>383</v>
      </c>
      <c r="D164" s="152" t="s">
        <v>121</v>
      </c>
      <c r="E164" s="153" t="s">
        <v>384</v>
      </c>
      <c r="F164" s="154" t="s">
        <v>385</v>
      </c>
      <c r="G164" s="155" t="s">
        <v>204</v>
      </c>
      <c r="H164" s="156">
        <v>34.159999999999997</v>
      </c>
      <c r="I164" s="157"/>
      <c r="J164" s="158">
        <f>ROUND(I164*H164,2)</f>
        <v>0</v>
      </c>
      <c r="K164" s="154" t="s">
        <v>3</v>
      </c>
      <c r="L164" s="33"/>
      <c r="M164" s="159" t="s">
        <v>3</v>
      </c>
      <c r="N164" s="160" t="s">
        <v>40</v>
      </c>
      <c r="O164" s="53"/>
      <c r="P164" s="161">
        <f>O164*H164</f>
        <v>0</v>
      </c>
      <c r="Q164" s="161">
        <v>0</v>
      </c>
      <c r="R164" s="161">
        <f>Q164*H164</f>
        <v>0</v>
      </c>
      <c r="S164" s="161">
        <v>0</v>
      </c>
      <c r="T164" s="162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63" t="s">
        <v>125</v>
      </c>
      <c r="AT164" s="163" t="s">
        <v>121</v>
      </c>
      <c r="AU164" s="163" t="s">
        <v>79</v>
      </c>
      <c r="AY164" s="17" t="s">
        <v>119</v>
      </c>
      <c r="BE164" s="164">
        <f>IF(N164="základní",J164,0)</f>
        <v>0</v>
      </c>
      <c r="BF164" s="164">
        <f>IF(N164="snížená",J164,0)</f>
        <v>0</v>
      </c>
      <c r="BG164" s="164">
        <f>IF(N164="zákl. přenesená",J164,0)</f>
        <v>0</v>
      </c>
      <c r="BH164" s="164">
        <f>IF(N164="sníž. přenesená",J164,0)</f>
        <v>0</v>
      </c>
      <c r="BI164" s="164">
        <f>IF(N164="nulová",J164,0)</f>
        <v>0</v>
      </c>
      <c r="BJ164" s="17" t="s">
        <v>77</v>
      </c>
      <c r="BK164" s="164">
        <f>ROUND(I164*H164,2)</f>
        <v>0</v>
      </c>
      <c r="BL164" s="17" t="s">
        <v>125</v>
      </c>
      <c r="BM164" s="163" t="s">
        <v>386</v>
      </c>
    </row>
    <row r="165" spans="1:65" s="12" customFormat="1" ht="25.95" customHeight="1">
      <c r="B165" s="138"/>
      <c r="D165" s="139" t="s">
        <v>68</v>
      </c>
      <c r="E165" s="140" t="s">
        <v>215</v>
      </c>
      <c r="F165" s="140" t="s">
        <v>387</v>
      </c>
      <c r="I165" s="141"/>
      <c r="J165" s="142">
        <f>BK165</f>
        <v>0</v>
      </c>
      <c r="L165" s="138"/>
      <c r="M165" s="143"/>
      <c r="N165" s="144"/>
      <c r="O165" s="144"/>
      <c r="P165" s="145">
        <f>P166</f>
        <v>0</v>
      </c>
      <c r="Q165" s="144"/>
      <c r="R165" s="145">
        <f>R166</f>
        <v>0</v>
      </c>
      <c r="S165" s="144"/>
      <c r="T165" s="146">
        <f>T166</f>
        <v>0</v>
      </c>
      <c r="AR165" s="139" t="s">
        <v>130</v>
      </c>
      <c r="AT165" s="147" t="s">
        <v>68</v>
      </c>
      <c r="AU165" s="147" t="s">
        <v>69</v>
      </c>
      <c r="AY165" s="139" t="s">
        <v>119</v>
      </c>
      <c r="BK165" s="148">
        <f>BK166</f>
        <v>0</v>
      </c>
    </row>
    <row r="166" spans="1:65" s="12" customFormat="1" ht="22.8" customHeight="1">
      <c r="B166" s="138"/>
      <c r="D166" s="139" t="s">
        <v>68</v>
      </c>
      <c r="E166" s="149" t="s">
        <v>388</v>
      </c>
      <c r="F166" s="149" t="s">
        <v>389</v>
      </c>
      <c r="I166" s="141"/>
      <c r="J166" s="150">
        <f>BK166</f>
        <v>0</v>
      </c>
      <c r="L166" s="138"/>
      <c r="M166" s="143"/>
      <c r="N166" s="144"/>
      <c r="O166" s="144"/>
      <c r="P166" s="145">
        <f>SUM(P167:P170)</f>
        <v>0</v>
      </c>
      <c r="Q166" s="144"/>
      <c r="R166" s="145">
        <f>SUM(R167:R170)</f>
        <v>0</v>
      </c>
      <c r="S166" s="144"/>
      <c r="T166" s="146">
        <f>SUM(T167:T170)</f>
        <v>0</v>
      </c>
      <c r="AR166" s="139" t="s">
        <v>130</v>
      </c>
      <c r="AT166" s="147" t="s">
        <v>68</v>
      </c>
      <c r="AU166" s="147" t="s">
        <v>77</v>
      </c>
      <c r="AY166" s="139" t="s">
        <v>119</v>
      </c>
      <c r="BK166" s="148">
        <f>SUM(BK167:BK170)</f>
        <v>0</v>
      </c>
    </row>
    <row r="167" spans="1:65" s="2" customFormat="1" ht="14.4" customHeight="1">
      <c r="A167" s="32"/>
      <c r="B167" s="151"/>
      <c r="C167" s="152" t="s">
        <v>390</v>
      </c>
      <c r="D167" s="152" t="s">
        <v>121</v>
      </c>
      <c r="E167" s="153" t="s">
        <v>391</v>
      </c>
      <c r="F167" s="154" t="s">
        <v>392</v>
      </c>
      <c r="G167" s="155" t="s">
        <v>136</v>
      </c>
      <c r="H167" s="156">
        <v>188.28</v>
      </c>
      <c r="I167" s="157"/>
      <c r="J167" s="158">
        <f>ROUND(I167*H167,2)</f>
        <v>0</v>
      </c>
      <c r="K167" s="154" t="s">
        <v>3</v>
      </c>
      <c r="L167" s="33"/>
      <c r="M167" s="159" t="s">
        <v>3</v>
      </c>
      <c r="N167" s="160" t="s">
        <v>40</v>
      </c>
      <c r="O167" s="53"/>
      <c r="P167" s="161">
        <f>O167*H167</f>
        <v>0</v>
      </c>
      <c r="Q167" s="161">
        <v>0</v>
      </c>
      <c r="R167" s="161">
        <f>Q167*H167</f>
        <v>0</v>
      </c>
      <c r="S167" s="161">
        <v>0</v>
      </c>
      <c r="T167" s="162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63" t="s">
        <v>390</v>
      </c>
      <c r="AT167" s="163" t="s">
        <v>121</v>
      </c>
      <c r="AU167" s="163" t="s">
        <v>79</v>
      </c>
      <c r="AY167" s="17" t="s">
        <v>119</v>
      </c>
      <c r="BE167" s="164">
        <f>IF(N167="základní",J167,0)</f>
        <v>0</v>
      </c>
      <c r="BF167" s="164">
        <f>IF(N167="snížená",J167,0)</f>
        <v>0</v>
      </c>
      <c r="BG167" s="164">
        <f>IF(N167="zákl. přenesená",J167,0)</f>
        <v>0</v>
      </c>
      <c r="BH167" s="164">
        <f>IF(N167="sníž. přenesená",J167,0)</f>
        <v>0</v>
      </c>
      <c r="BI167" s="164">
        <f>IF(N167="nulová",J167,0)</f>
        <v>0</v>
      </c>
      <c r="BJ167" s="17" t="s">
        <v>77</v>
      </c>
      <c r="BK167" s="164">
        <f>ROUND(I167*H167,2)</f>
        <v>0</v>
      </c>
      <c r="BL167" s="17" t="s">
        <v>390</v>
      </c>
      <c r="BM167" s="163" t="s">
        <v>393</v>
      </c>
    </row>
    <row r="168" spans="1:65" s="2" customFormat="1" ht="14.4" customHeight="1">
      <c r="A168" s="32"/>
      <c r="B168" s="151"/>
      <c r="C168" s="182" t="s">
        <v>394</v>
      </c>
      <c r="D168" s="182" t="s">
        <v>215</v>
      </c>
      <c r="E168" s="183" t="s">
        <v>395</v>
      </c>
      <c r="F168" s="184" t="s">
        <v>396</v>
      </c>
      <c r="G168" s="185" t="s">
        <v>136</v>
      </c>
      <c r="H168" s="186">
        <v>188.28</v>
      </c>
      <c r="I168" s="187"/>
      <c r="J168" s="188">
        <f>ROUND(I168*H168,2)</f>
        <v>0</v>
      </c>
      <c r="K168" s="184" t="s">
        <v>3</v>
      </c>
      <c r="L168" s="189"/>
      <c r="M168" s="190" t="s">
        <v>3</v>
      </c>
      <c r="N168" s="191" t="s">
        <v>40</v>
      </c>
      <c r="O168" s="53"/>
      <c r="P168" s="161">
        <f>O168*H168</f>
        <v>0</v>
      </c>
      <c r="Q168" s="161">
        <v>0</v>
      </c>
      <c r="R168" s="161">
        <f>Q168*H168</f>
        <v>0</v>
      </c>
      <c r="S168" s="161">
        <v>0</v>
      </c>
      <c r="T168" s="162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63" t="s">
        <v>397</v>
      </c>
      <c r="AT168" s="163" t="s">
        <v>215</v>
      </c>
      <c r="AU168" s="163" t="s">
        <v>79</v>
      </c>
      <c r="AY168" s="17" t="s">
        <v>119</v>
      </c>
      <c r="BE168" s="164">
        <f>IF(N168="základní",J168,0)</f>
        <v>0</v>
      </c>
      <c r="BF168" s="164">
        <f>IF(N168="snížená",J168,0)</f>
        <v>0</v>
      </c>
      <c r="BG168" s="164">
        <f>IF(N168="zákl. přenesená",J168,0)</f>
        <v>0</v>
      </c>
      <c r="BH168" s="164">
        <f>IF(N168="sníž. přenesená",J168,0)</f>
        <v>0</v>
      </c>
      <c r="BI168" s="164">
        <f>IF(N168="nulová",J168,0)</f>
        <v>0</v>
      </c>
      <c r="BJ168" s="17" t="s">
        <v>77</v>
      </c>
      <c r="BK168" s="164">
        <f>ROUND(I168*H168,2)</f>
        <v>0</v>
      </c>
      <c r="BL168" s="17" t="s">
        <v>390</v>
      </c>
      <c r="BM168" s="163" t="s">
        <v>398</v>
      </c>
    </row>
    <row r="169" spans="1:65" s="2" customFormat="1" ht="19.2" customHeight="1">
      <c r="A169" s="32"/>
      <c r="B169" s="151"/>
      <c r="C169" s="152" t="s">
        <v>399</v>
      </c>
      <c r="D169" s="152" t="s">
        <v>121</v>
      </c>
      <c r="E169" s="153" t="s">
        <v>400</v>
      </c>
      <c r="F169" s="154" t="s">
        <v>401</v>
      </c>
      <c r="G169" s="155" t="s">
        <v>136</v>
      </c>
      <c r="H169" s="156">
        <v>188.28</v>
      </c>
      <c r="I169" s="157"/>
      <c r="J169" s="158">
        <f>ROUND(I169*H169,2)</f>
        <v>0</v>
      </c>
      <c r="K169" s="154" t="s">
        <v>3</v>
      </c>
      <c r="L169" s="33"/>
      <c r="M169" s="159" t="s">
        <v>3</v>
      </c>
      <c r="N169" s="160" t="s">
        <v>40</v>
      </c>
      <c r="O169" s="53"/>
      <c r="P169" s="161">
        <f>O169*H169</f>
        <v>0</v>
      </c>
      <c r="Q169" s="161">
        <v>0</v>
      </c>
      <c r="R169" s="161">
        <f>Q169*H169</f>
        <v>0</v>
      </c>
      <c r="S169" s="161">
        <v>0</v>
      </c>
      <c r="T169" s="162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63" t="s">
        <v>390</v>
      </c>
      <c r="AT169" s="163" t="s">
        <v>121</v>
      </c>
      <c r="AU169" s="163" t="s">
        <v>79</v>
      </c>
      <c r="AY169" s="17" t="s">
        <v>119</v>
      </c>
      <c r="BE169" s="164">
        <f>IF(N169="základní",J169,0)</f>
        <v>0</v>
      </c>
      <c r="BF169" s="164">
        <f>IF(N169="snížená",J169,0)</f>
        <v>0</v>
      </c>
      <c r="BG169" s="164">
        <f>IF(N169="zákl. přenesená",J169,0)</f>
        <v>0</v>
      </c>
      <c r="BH169" s="164">
        <f>IF(N169="sníž. přenesená",J169,0)</f>
        <v>0</v>
      </c>
      <c r="BI169" s="164">
        <f>IF(N169="nulová",J169,0)</f>
        <v>0</v>
      </c>
      <c r="BJ169" s="17" t="s">
        <v>77</v>
      </c>
      <c r="BK169" s="164">
        <f>ROUND(I169*H169,2)</f>
        <v>0</v>
      </c>
      <c r="BL169" s="17" t="s">
        <v>390</v>
      </c>
      <c r="BM169" s="163" t="s">
        <v>402</v>
      </c>
    </row>
    <row r="170" spans="1:65" s="2" customFormat="1" ht="14.4" customHeight="1">
      <c r="A170" s="32"/>
      <c r="B170" s="151"/>
      <c r="C170" s="182" t="s">
        <v>403</v>
      </c>
      <c r="D170" s="182" t="s">
        <v>215</v>
      </c>
      <c r="E170" s="183" t="s">
        <v>404</v>
      </c>
      <c r="F170" s="184" t="s">
        <v>405</v>
      </c>
      <c r="G170" s="185" t="s">
        <v>136</v>
      </c>
      <c r="H170" s="186">
        <v>188.28</v>
      </c>
      <c r="I170" s="187"/>
      <c r="J170" s="188">
        <f>ROUND(I170*H170,2)</f>
        <v>0</v>
      </c>
      <c r="K170" s="184" t="s">
        <v>3</v>
      </c>
      <c r="L170" s="189"/>
      <c r="M170" s="190" t="s">
        <v>3</v>
      </c>
      <c r="N170" s="191" t="s">
        <v>40</v>
      </c>
      <c r="O170" s="53"/>
      <c r="P170" s="161">
        <f>O170*H170</f>
        <v>0</v>
      </c>
      <c r="Q170" s="161">
        <v>0</v>
      </c>
      <c r="R170" s="161">
        <f>Q170*H170</f>
        <v>0</v>
      </c>
      <c r="S170" s="161">
        <v>0</v>
      </c>
      <c r="T170" s="162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63" t="s">
        <v>397</v>
      </c>
      <c r="AT170" s="163" t="s">
        <v>215</v>
      </c>
      <c r="AU170" s="163" t="s">
        <v>79</v>
      </c>
      <c r="AY170" s="17" t="s">
        <v>119</v>
      </c>
      <c r="BE170" s="164">
        <f>IF(N170="základní",J170,0)</f>
        <v>0</v>
      </c>
      <c r="BF170" s="164">
        <f>IF(N170="snížená",J170,0)</f>
        <v>0</v>
      </c>
      <c r="BG170" s="164">
        <f>IF(N170="zákl. přenesená",J170,0)</f>
        <v>0</v>
      </c>
      <c r="BH170" s="164">
        <f>IF(N170="sníž. přenesená",J170,0)</f>
        <v>0</v>
      </c>
      <c r="BI170" s="164">
        <f>IF(N170="nulová",J170,0)</f>
        <v>0</v>
      </c>
      <c r="BJ170" s="17" t="s">
        <v>77</v>
      </c>
      <c r="BK170" s="164">
        <f>ROUND(I170*H170,2)</f>
        <v>0</v>
      </c>
      <c r="BL170" s="17" t="s">
        <v>390</v>
      </c>
      <c r="BM170" s="163" t="s">
        <v>406</v>
      </c>
    </row>
    <row r="171" spans="1:65" s="12" customFormat="1" ht="25.95" customHeight="1">
      <c r="B171" s="138"/>
      <c r="D171" s="139" t="s">
        <v>68</v>
      </c>
      <c r="E171" s="140" t="s">
        <v>407</v>
      </c>
      <c r="F171" s="140" t="s">
        <v>408</v>
      </c>
      <c r="I171" s="141"/>
      <c r="J171" s="142">
        <f>BK171</f>
        <v>0</v>
      </c>
      <c r="L171" s="138"/>
      <c r="M171" s="143"/>
      <c r="N171" s="144"/>
      <c r="O171" s="144"/>
      <c r="P171" s="145">
        <f>P172</f>
        <v>0</v>
      </c>
      <c r="Q171" s="144"/>
      <c r="R171" s="145">
        <f>R172</f>
        <v>0</v>
      </c>
      <c r="S171" s="144"/>
      <c r="T171" s="146">
        <f>T172</f>
        <v>0</v>
      </c>
      <c r="AR171" s="139" t="s">
        <v>125</v>
      </c>
      <c r="AT171" s="147" t="s">
        <v>68</v>
      </c>
      <c r="AU171" s="147" t="s">
        <v>69</v>
      </c>
      <c r="AY171" s="139" t="s">
        <v>119</v>
      </c>
      <c r="BK171" s="148">
        <f>BK172</f>
        <v>0</v>
      </c>
    </row>
    <row r="172" spans="1:65" s="12" customFormat="1" ht="22.8" customHeight="1">
      <c r="B172" s="138"/>
      <c r="D172" s="139" t="s">
        <v>68</v>
      </c>
      <c r="E172" s="149" t="s">
        <v>409</v>
      </c>
      <c r="F172" s="149" t="s">
        <v>408</v>
      </c>
      <c r="I172" s="141"/>
      <c r="J172" s="150">
        <f>BK172</f>
        <v>0</v>
      </c>
      <c r="L172" s="138"/>
      <c r="M172" s="143"/>
      <c r="N172" s="144"/>
      <c r="O172" s="144"/>
      <c r="P172" s="145">
        <f>P173</f>
        <v>0</v>
      </c>
      <c r="Q172" s="144"/>
      <c r="R172" s="145">
        <f>R173</f>
        <v>0</v>
      </c>
      <c r="S172" s="144"/>
      <c r="T172" s="146">
        <f>T173</f>
        <v>0</v>
      </c>
      <c r="AR172" s="139" t="s">
        <v>77</v>
      </c>
      <c r="AT172" s="147" t="s">
        <v>68</v>
      </c>
      <c r="AU172" s="147" t="s">
        <v>77</v>
      </c>
      <c r="AY172" s="139" t="s">
        <v>119</v>
      </c>
      <c r="BK172" s="148">
        <f>BK173</f>
        <v>0</v>
      </c>
    </row>
    <row r="173" spans="1:65" s="2" customFormat="1" ht="14.4" customHeight="1">
      <c r="A173" s="32"/>
      <c r="B173" s="151"/>
      <c r="C173" s="152" t="s">
        <v>410</v>
      </c>
      <c r="D173" s="152" t="s">
        <v>121</v>
      </c>
      <c r="E173" s="153" t="s">
        <v>411</v>
      </c>
      <c r="F173" s="154" t="s">
        <v>412</v>
      </c>
      <c r="G173" s="155" t="s">
        <v>136</v>
      </c>
      <c r="H173" s="156">
        <v>188.28</v>
      </c>
      <c r="I173" s="157"/>
      <c r="J173" s="158">
        <f>ROUND(I173*H173,2)</f>
        <v>0</v>
      </c>
      <c r="K173" s="154" t="s">
        <v>3</v>
      </c>
      <c r="L173" s="33"/>
      <c r="M173" s="192" t="s">
        <v>3</v>
      </c>
      <c r="N173" s="193" t="s">
        <v>40</v>
      </c>
      <c r="O173" s="194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63" t="s">
        <v>125</v>
      </c>
      <c r="AT173" s="163" t="s">
        <v>121</v>
      </c>
      <c r="AU173" s="163" t="s">
        <v>79</v>
      </c>
      <c r="AY173" s="17" t="s">
        <v>119</v>
      </c>
      <c r="BE173" s="164">
        <f>IF(N173="základní",J173,0)</f>
        <v>0</v>
      </c>
      <c r="BF173" s="164">
        <f>IF(N173="snížená",J173,0)</f>
        <v>0</v>
      </c>
      <c r="BG173" s="164">
        <f>IF(N173="zákl. přenesená",J173,0)</f>
        <v>0</v>
      </c>
      <c r="BH173" s="164">
        <f>IF(N173="sníž. přenesená",J173,0)</f>
        <v>0</v>
      </c>
      <c r="BI173" s="164">
        <f>IF(N173="nulová",J173,0)</f>
        <v>0</v>
      </c>
      <c r="BJ173" s="17" t="s">
        <v>77</v>
      </c>
      <c r="BK173" s="164">
        <f>ROUND(I173*H173,2)</f>
        <v>0</v>
      </c>
      <c r="BL173" s="17" t="s">
        <v>125</v>
      </c>
      <c r="BM173" s="163" t="s">
        <v>413</v>
      </c>
    </row>
    <row r="174" spans="1:65" s="2" customFormat="1" ht="6.9" customHeight="1">
      <c r="A174" s="32"/>
      <c r="B174" s="42"/>
      <c r="C174" s="43"/>
      <c r="D174" s="43"/>
      <c r="E174" s="43"/>
      <c r="F174" s="43"/>
      <c r="G174" s="43"/>
      <c r="H174" s="43"/>
      <c r="I174" s="111"/>
      <c r="J174" s="43"/>
      <c r="K174" s="43"/>
      <c r="L174" s="33"/>
      <c r="M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</row>
  </sheetData>
  <autoFilter ref="C89:K173" xr:uid="{00000000-0009-0000-0000-000001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95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88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88"/>
      <c r="L2" s="286" t="s">
        <v>6</v>
      </c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7" t="s">
        <v>82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89"/>
      <c r="J3" s="19"/>
      <c r="K3" s="19"/>
      <c r="L3" s="20"/>
      <c r="AT3" s="17" t="s">
        <v>79</v>
      </c>
    </row>
    <row r="4" spans="1:46" s="1" customFormat="1" ht="24.9" customHeight="1">
      <c r="B4" s="20"/>
      <c r="D4" s="21" t="s">
        <v>86</v>
      </c>
      <c r="I4" s="88"/>
      <c r="L4" s="20"/>
      <c r="M4" s="90" t="s">
        <v>11</v>
      </c>
      <c r="AT4" s="17" t="s">
        <v>4</v>
      </c>
    </row>
    <row r="5" spans="1:46" s="1" customFormat="1" ht="6.9" customHeight="1">
      <c r="B5" s="20"/>
      <c r="I5" s="88"/>
      <c r="L5" s="20"/>
    </row>
    <row r="6" spans="1:46" s="1" customFormat="1" ht="12" customHeight="1">
      <c r="B6" s="20"/>
      <c r="D6" s="27" t="s">
        <v>17</v>
      </c>
      <c r="I6" s="88"/>
      <c r="L6" s="20"/>
    </row>
    <row r="7" spans="1:46" s="1" customFormat="1" ht="14.4" customHeight="1">
      <c r="B7" s="20"/>
      <c r="E7" s="313" t="str">
        <f>'Rekapitulace stavby'!K6</f>
        <v>Malá Bělá, výst. KNL, soupis prací, neuznatelné náklady</v>
      </c>
      <c r="F7" s="314"/>
      <c r="G7" s="314"/>
      <c r="H7" s="314"/>
      <c r="I7" s="88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1"/>
      <c r="J8" s="32"/>
      <c r="K8" s="32"/>
      <c r="L8" s="9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" customHeight="1">
      <c r="A9" s="32"/>
      <c r="B9" s="33"/>
      <c r="C9" s="32"/>
      <c r="D9" s="32"/>
      <c r="E9" s="294" t="s">
        <v>414</v>
      </c>
      <c r="F9" s="315"/>
      <c r="G9" s="315"/>
      <c r="H9" s="315"/>
      <c r="I9" s="91"/>
      <c r="J9" s="32"/>
      <c r="K9" s="32"/>
      <c r="L9" s="9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1"/>
      <c r="J10" s="32"/>
      <c r="K10" s="32"/>
      <c r="L10" s="9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93" t="s">
        <v>20</v>
      </c>
      <c r="J11" s="25" t="s">
        <v>3</v>
      </c>
      <c r="K11" s="32"/>
      <c r="L11" s="9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93" t="s">
        <v>23</v>
      </c>
      <c r="J12" s="50" t="str">
        <f>'Rekapitulace stavby'!AN8</f>
        <v>5. 11. 2019</v>
      </c>
      <c r="K12" s="32"/>
      <c r="L12" s="9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1"/>
      <c r="J13" s="32"/>
      <c r="K13" s="32"/>
      <c r="L13" s="9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93" t="s">
        <v>26</v>
      </c>
      <c r="J14" s="25" t="s">
        <v>3</v>
      </c>
      <c r="K14" s="32"/>
      <c r="L14" s="9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22</v>
      </c>
      <c r="F15" s="32"/>
      <c r="G15" s="32"/>
      <c r="H15" s="32"/>
      <c r="I15" s="93" t="s">
        <v>27</v>
      </c>
      <c r="J15" s="25" t="s">
        <v>3</v>
      </c>
      <c r="K15" s="32"/>
      <c r="L15" s="9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1"/>
      <c r="J16" s="32"/>
      <c r="K16" s="32"/>
      <c r="L16" s="9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93" t="s">
        <v>26</v>
      </c>
      <c r="J17" s="28" t="str">
        <f>'Rekapitulace stavby'!AN13</f>
        <v>Vyplň údaj</v>
      </c>
      <c r="K17" s="32"/>
      <c r="L17" s="9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16" t="str">
        <f>'Rekapitulace stavby'!E14</f>
        <v>Vyplň údaj</v>
      </c>
      <c r="F18" s="297"/>
      <c r="G18" s="297"/>
      <c r="H18" s="297"/>
      <c r="I18" s="93" t="s">
        <v>27</v>
      </c>
      <c r="J18" s="28" t="str">
        <f>'Rekapitulace stavby'!AN14</f>
        <v>Vyplň údaj</v>
      </c>
      <c r="K18" s="32"/>
      <c r="L18" s="9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1"/>
      <c r="J19" s="32"/>
      <c r="K19" s="32"/>
      <c r="L19" s="9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93" t="s">
        <v>26</v>
      </c>
      <c r="J20" s="25" t="s">
        <v>3</v>
      </c>
      <c r="K20" s="32"/>
      <c r="L20" s="9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22</v>
      </c>
      <c r="F21" s="32"/>
      <c r="G21" s="32"/>
      <c r="H21" s="32"/>
      <c r="I21" s="93" t="s">
        <v>27</v>
      </c>
      <c r="J21" s="25" t="s">
        <v>3</v>
      </c>
      <c r="K21" s="32"/>
      <c r="L21" s="9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1"/>
      <c r="J22" s="32"/>
      <c r="K22" s="32"/>
      <c r="L22" s="9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93" t="s">
        <v>26</v>
      </c>
      <c r="J23" s="25" t="s">
        <v>3</v>
      </c>
      <c r="K23" s="32"/>
      <c r="L23" s="9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22</v>
      </c>
      <c r="F24" s="32"/>
      <c r="G24" s="32"/>
      <c r="H24" s="32"/>
      <c r="I24" s="93" t="s">
        <v>27</v>
      </c>
      <c r="J24" s="25" t="s">
        <v>3</v>
      </c>
      <c r="K24" s="32"/>
      <c r="L24" s="9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1"/>
      <c r="J25" s="32"/>
      <c r="K25" s="32"/>
      <c r="L25" s="9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91"/>
      <c r="J26" s="32"/>
      <c r="K26" s="32"/>
      <c r="L26" s="9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301" t="s">
        <v>3</v>
      </c>
      <c r="F27" s="301"/>
      <c r="G27" s="301"/>
      <c r="H27" s="301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1"/>
      <c r="J28" s="32"/>
      <c r="K28" s="32"/>
      <c r="L28" s="9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1"/>
      <c r="E29" s="61"/>
      <c r="F29" s="61"/>
      <c r="G29" s="61"/>
      <c r="H29" s="61"/>
      <c r="I29" s="98"/>
      <c r="J29" s="61"/>
      <c r="K29" s="61"/>
      <c r="L29" s="9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35</v>
      </c>
      <c r="E30" s="32"/>
      <c r="F30" s="32"/>
      <c r="G30" s="32"/>
      <c r="H30" s="32"/>
      <c r="I30" s="91"/>
      <c r="J30" s="66">
        <f>ROUND(J83, 2)</f>
        <v>0</v>
      </c>
      <c r="K30" s="32"/>
      <c r="L30" s="9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1"/>
      <c r="E31" s="61"/>
      <c r="F31" s="61"/>
      <c r="G31" s="61"/>
      <c r="H31" s="61"/>
      <c r="I31" s="98"/>
      <c r="J31" s="61"/>
      <c r="K31" s="61"/>
      <c r="L31" s="9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100" t="s">
        <v>36</v>
      </c>
      <c r="J32" s="36" t="s">
        <v>38</v>
      </c>
      <c r="K32" s="32"/>
      <c r="L32" s="9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101" t="s">
        <v>39</v>
      </c>
      <c r="E33" s="27" t="s">
        <v>40</v>
      </c>
      <c r="F33" s="102">
        <f>ROUND((SUM(BE83:BE94)),  2)</f>
        <v>0</v>
      </c>
      <c r="G33" s="32"/>
      <c r="H33" s="32"/>
      <c r="I33" s="103">
        <v>0.21</v>
      </c>
      <c r="J33" s="102">
        <f>ROUND(((SUM(BE83:BE94))*I33),  2)</f>
        <v>0</v>
      </c>
      <c r="K33" s="32"/>
      <c r="L33" s="9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41</v>
      </c>
      <c r="F34" s="102">
        <f>ROUND((SUM(BF83:BF94)),  2)</f>
        <v>0</v>
      </c>
      <c r="G34" s="32"/>
      <c r="H34" s="32"/>
      <c r="I34" s="103">
        <v>0.15</v>
      </c>
      <c r="J34" s="102">
        <f>ROUND(((SUM(BF83:BF94))*I34),  2)</f>
        <v>0</v>
      </c>
      <c r="K34" s="32"/>
      <c r="L34" s="9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42</v>
      </c>
      <c r="F35" s="102">
        <f>ROUND((SUM(BG83:BG94)),  2)</f>
        <v>0</v>
      </c>
      <c r="G35" s="32"/>
      <c r="H35" s="32"/>
      <c r="I35" s="103">
        <v>0.21</v>
      </c>
      <c r="J35" s="102">
        <f>0</f>
        <v>0</v>
      </c>
      <c r="K35" s="32"/>
      <c r="L35" s="9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43</v>
      </c>
      <c r="F36" s="102">
        <f>ROUND((SUM(BH83:BH94)),  2)</f>
        <v>0</v>
      </c>
      <c r="G36" s="32"/>
      <c r="H36" s="32"/>
      <c r="I36" s="103">
        <v>0.15</v>
      </c>
      <c r="J36" s="102">
        <f>0</f>
        <v>0</v>
      </c>
      <c r="K36" s="32"/>
      <c r="L36" s="9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44</v>
      </c>
      <c r="F37" s="102">
        <f>ROUND((SUM(BI83:BI94)),  2)</f>
        <v>0</v>
      </c>
      <c r="G37" s="32"/>
      <c r="H37" s="32"/>
      <c r="I37" s="103">
        <v>0</v>
      </c>
      <c r="J37" s="102">
        <f>0</f>
        <v>0</v>
      </c>
      <c r="K37" s="32"/>
      <c r="L37" s="9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91"/>
      <c r="J38" s="32"/>
      <c r="K38" s="32"/>
      <c r="L38" s="9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45</v>
      </c>
      <c r="E39" s="55"/>
      <c r="F39" s="55"/>
      <c r="G39" s="106" t="s">
        <v>46</v>
      </c>
      <c r="H39" s="107" t="s">
        <v>47</v>
      </c>
      <c r="I39" s="108"/>
      <c r="J39" s="109">
        <f>SUM(J30:J37)</f>
        <v>0</v>
      </c>
      <c r="K39" s="110"/>
      <c r="L39" s="9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42"/>
      <c r="C40" s="43"/>
      <c r="D40" s="43"/>
      <c r="E40" s="43"/>
      <c r="F40" s="43"/>
      <c r="G40" s="43"/>
      <c r="H40" s="43"/>
      <c r="I40" s="111"/>
      <c r="J40" s="43"/>
      <c r="K40" s="43"/>
      <c r="L40" s="9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" customHeight="1">
      <c r="A44" s="32"/>
      <c r="B44" s="44"/>
      <c r="C44" s="45"/>
      <c r="D44" s="45"/>
      <c r="E44" s="45"/>
      <c r="F44" s="45"/>
      <c r="G44" s="45"/>
      <c r="H44" s="45"/>
      <c r="I44" s="112"/>
      <c r="J44" s="45"/>
      <c r="K44" s="45"/>
      <c r="L44" s="9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" customHeight="1">
      <c r="A45" s="32"/>
      <c r="B45" s="33"/>
      <c r="C45" s="21" t="s">
        <v>89</v>
      </c>
      <c r="D45" s="32"/>
      <c r="E45" s="32"/>
      <c r="F45" s="32"/>
      <c r="G45" s="32"/>
      <c r="H45" s="32"/>
      <c r="I45" s="91"/>
      <c r="J45" s="32"/>
      <c r="K45" s="32"/>
      <c r="L45" s="9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" customHeight="1">
      <c r="A46" s="32"/>
      <c r="B46" s="33"/>
      <c r="C46" s="32"/>
      <c r="D46" s="32"/>
      <c r="E46" s="32"/>
      <c r="F46" s="32"/>
      <c r="G46" s="32"/>
      <c r="H46" s="32"/>
      <c r="I46" s="91"/>
      <c r="J46" s="32"/>
      <c r="K46" s="32"/>
      <c r="L46" s="9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91"/>
      <c r="J47" s="32"/>
      <c r="K47" s="32"/>
      <c r="L47" s="9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4.4" customHeight="1">
      <c r="A48" s="32"/>
      <c r="B48" s="33"/>
      <c r="C48" s="32"/>
      <c r="D48" s="32"/>
      <c r="E48" s="313" t="str">
        <f>E7</f>
        <v>Malá Bělá, výst. KNL, soupis prací, neuznatelné náklady</v>
      </c>
      <c r="F48" s="314"/>
      <c r="G48" s="314"/>
      <c r="H48" s="314"/>
      <c r="I48" s="91"/>
      <c r="J48" s="32"/>
      <c r="K48" s="32"/>
      <c r="L48" s="9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87</v>
      </c>
      <c r="D49" s="32"/>
      <c r="E49" s="32"/>
      <c r="F49" s="32"/>
      <c r="G49" s="32"/>
      <c r="H49" s="32"/>
      <c r="I49" s="91"/>
      <c r="J49" s="32"/>
      <c r="K49" s="32"/>
      <c r="L49" s="9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4.4" customHeight="1">
      <c r="A50" s="32"/>
      <c r="B50" s="33"/>
      <c r="C50" s="32"/>
      <c r="D50" s="32"/>
      <c r="E50" s="294" t="str">
        <f>E9</f>
        <v>02 - SO 09 - Oprava komunikace SÚS</v>
      </c>
      <c r="F50" s="315"/>
      <c r="G50" s="315"/>
      <c r="H50" s="315"/>
      <c r="I50" s="91"/>
      <c r="J50" s="32"/>
      <c r="K50" s="32"/>
      <c r="L50" s="9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" customHeight="1">
      <c r="A51" s="32"/>
      <c r="B51" s="33"/>
      <c r="C51" s="32"/>
      <c r="D51" s="32"/>
      <c r="E51" s="32"/>
      <c r="F51" s="32"/>
      <c r="G51" s="32"/>
      <c r="H51" s="32"/>
      <c r="I51" s="91"/>
      <c r="J51" s="32"/>
      <c r="K51" s="32"/>
      <c r="L51" s="9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2"/>
      <c r="E52" s="32"/>
      <c r="F52" s="25" t="str">
        <f>F12</f>
        <v xml:space="preserve"> </v>
      </c>
      <c r="G52" s="32"/>
      <c r="H52" s="32"/>
      <c r="I52" s="93" t="s">
        <v>23</v>
      </c>
      <c r="J52" s="50" t="str">
        <f>IF(J12="","",J12)</f>
        <v>5. 11. 2019</v>
      </c>
      <c r="K52" s="32"/>
      <c r="L52" s="9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" customHeight="1">
      <c r="A53" s="32"/>
      <c r="B53" s="33"/>
      <c r="C53" s="32"/>
      <c r="D53" s="32"/>
      <c r="E53" s="32"/>
      <c r="F53" s="32"/>
      <c r="G53" s="32"/>
      <c r="H53" s="32"/>
      <c r="I53" s="91"/>
      <c r="J53" s="32"/>
      <c r="K53" s="32"/>
      <c r="L53" s="9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6" customHeight="1">
      <c r="A54" s="32"/>
      <c r="B54" s="33"/>
      <c r="C54" s="27" t="s">
        <v>25</v>
      </c>
      <c r="D54" s="32"/>
      <c r="E54" s="32"/>
      <c r="F54" s="25" t="str">
        <f>E15</f>
        <v xml:space="preserve"> </v>
      </c>
      <c r="G54" s="32"/>
      <c r="H54" s="32"/>
      <c r="I54" s="93" t="s">
        <v>30</v>
      </c>
      <c r="J54" s="30" t="str">
        <f>E21</f>
        <v xml:space="preserve"> </v>
      </c>
      <c r="K54" s="32"/>
      <c r="L54" s="9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6" customHeight="1">
      <c r="A55" s="32"/>
      <c r="B55" s="33"/>
      <c r="C55" s="27" t="s">
        <v>28</v>
      </c>
      <c r="D55" s="32"/>
      <c r="E55" s="32"/>
      <c r="F55" s="25" t="str">
        <f>IF(E18="","",E18)</f>
        <v>Vyplň údaj</v>
      </c>
      <c r="G55" s="32"/>
      <c r="H55" s="32"/>
      <c r="I55" s="93" t="s">
        <v>32</v>
      </c>
      <c r="J55" s="30" t="str">
        <f>E24</f>
        <v xml:space="preserve"> </v>
      </c>
      <c r="K55" s="32"/>
      <c r="L55" s="9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91"/>
      <c r="J56" s="32"/>
      <c r="K56" s="32"/>
      <c r="L56" s="9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13" t="s">
        <v>90</v>
      </c>
      <c r="D57" s="104"/>
      <c r="E57" s="104"/>
      <c r="F57" s="104"/>
      <c r="G57" s="104"/>
      <c r="H57" s="104"/>
      <c r="I57" s="114"/>
      <c r="J57" s="115" t="s">
        <v>91</v>
      </c>
      <c r="K57" s="104"/>
      <c r="L57" s="9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91"/>
      <c r="J58" s="32"/>
      <c r="K58" s="32"/>
      <c r="L58" s="9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8" customHeight="1">
      <c r="A59" s="32"/>
      <c r="B59" s="33"/>
      <c r="C59" s="116" t="s">
        <v>67</v>
      </c>
      <c r="D59" s="32"/>
      <c r="E59" s="32"/>
      <c r="F59" s="32"/>
      <c r="G59" s="32"/>
      <c r="H59" s="32"/>
      <c r="I59" s="91"/>
      <c r="J59" s="66">
        <f>J83</f>
        <v>0</v>
      </c>
      <c r="K59" s="32"/>
      <c r="L59" s="9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92</v>
      </c>
    </row>
    <row r="60" spans="1:47" s="9" customFormat="1" ht="24.9" customHeight="1">
      <c r="B60" s="117"/>
      <c r="D60" s="118" t="s">
        <v>93</v>
      </c>
      <c r="E60" s="119"/>
      <c r="F60" s="119"/>
      <c r="G60" s="119"/>
      <c r="H60" s="119"/>
      <c r="I60" s="120"/>
      <c r="J60" s="121">
        <f>J84</f>
        <v>0</v>
      </c>
      <c r="L60" s="117"/>
    </row>
    <row r="61" spans="1:47" s="10" customFormat="1" ht="19.95" customHeight="1">
      <c r="B61" s="122"/>
      <c r="D61" s="123" t="s">
        <v>94</v>
      </c>
      <c r="E61" s="124"/>
      <c r="F61" s="124"/>
      <c r="G61" s="124"/>
      <c r="H61" s="124"/>
      <c r="I61" s="125"/>
      <c r="J61" s="126">
        <f>J85</f>
        <v>0</v>
      </c>
      <c r="L61" s="122"/>
    </row>
    <row r="62" spans="1:47" s="10" customFormat="1" ht="19.95" customHeight="1">
      <c r="B62" s="122"/>
      <c r="D62" s="123" t="s">
        <v>96</v>
      </c>
      <c r="E62" s="124"/>
      <c r="F62" s="124"/>
      <c r="G62" s="124"/>
      <c r="H62" s="124"/>
      <c r="I62" s="125"/>
      <c r="J62" s="126">
        <f>J87</f>
        <v>0</v>
      </c>
      <c r="L62" s="122"/>
    </row>
    <row r="63" spans="1:47" s="10" customFormat="1" ht="19.95" customHeight="1">
      <c r="B63" s="122"/>
      <c r="D63" s="123" t="s">
        <v>98</v>
      </c>
      <c r="E63" s="124"/>
      <c r="F63" s="124"/>
      <c r="G63" s="124"/>
      <c r="H63" s="124"/>
      <c r="I63" s="125"/>
      <c r="J63" s="126">
        <f>J89</f>
        <v>0</v>
      </c>
      <c r="L63" s="122"/>
    </row>
    <row r="64" spans="1:47" s="2" customFormat="1" ht="21.75" customHeight="1">
      <c r="A64" s="32"/>
      <c r="B64" s="33"/>
      <c r="C64" s="32"/>
      <c r="D64" s="32"/>
      <c r="E64" s="32"/>
      <c r="F64" s="32"/>
      <c r="G64" s="32"/>
      <c r="H64" s="32"/>
      <c r="I64" s="91"/>
      <c r="J64" s="32"/>
      <c r="K64" s="32"/>
      <c r="L64" s="9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5" spans="1:31" s="2" customFormat="1" ht="6.9" customHeight="1">
      <c r="A65" s="32"/>
      <c r="B65" s="42"/>
      <c r="C65" s="43"/>
      <c r="D65" s="43"/>
      <c r="E65" s="43"/>
      <c r="F65" s="43"/>
      <c r="G65" s="43"/>
      <c r="H65" s="43"/>
      <c r="I65" s="111"/>
      <c r="J65" s="43"/>
      <c r="K65" s="43"/>
      <c r="L65" s="9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9" spans="1:31" s="2" customFormat="1" ht="6.9" customHeight="1">
      <c r="A69" s="32"/>
      <c r="B69" s="44"/>
      <c r="C69" s="45"/>
      <c r="D69" s="45"/>
      <c r="E69" s="45"/>
      <c r="F69" s="45"/>
      <c r="G69" s="45"/>
      <c r="H69" s="45"/>
      <c r="I69" s="112"/>
      <c r="J69" s="45"/>
      <c r="K69" s="45"/>
      <c r="L69" s="9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24.9" customHeight="1">
      <c r="A70" s="32"/>
      <c r="B70" s="33"/>
      <c r="C70" s="21" t="s">
        <v>104</v>
      </c>
      <c r="D70" s="32"/>
      <c r="E70" s="32"/>
      <c r="F70" s="32"/>
      <c r="G70" s="32"/>
      <c r="H70" s="32"/>
      <c r="I70" s="91"/>
      <c r="J70" s="32"/>
      <c r="K70" s="32"/>
      <c r="L70" s="9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6.9" customHeight="1">
      <c r="A71" s="32"/>
      <c r="B71" s="33"/>
      <c r="C71" s="32"/>
      <c r="D71" s="32"/>
      <c r="E71" s="32"/>
      <c r="F71" s="32"/>
      <c r="G71" s="32"/>
      <c r="H71" s="32"/>
      <c r="I71" s="91"/>
      <c r="J71" s="32"/>
      <c r="K71" s="32"/>
      <c r="L71" s="9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2" customHeight="1">
      <c r="A72" s="32"/>
      <c r="B72" s="33"/>
      <c r="C72" s="27" t="s">
        <v>17</v>
      </c>
      <c r="D72" s="32"/>
      <c r="E72" s="32"/>
      <c r="F72" s="32"/>
      <c r="G72" s="32"/>
      <c r="H72" s="32"/>
      <c r="I72" s="91"/>
      <c r="J72" s="32"/>
      <c r="K72" s="32"/>
      <c r="L72" s="9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4.4" customHeight="1">
      <c r="A73" s="32"/>
      <c r="B73" s="33"/>
      <c r="C73" s="32"/>
      <c r="D73" s="32"/>
      <c r="E73" s="313" t="str">
        <f>E7</f>
        <v>Malá Bělá, výst. KNL, soupis prací, neuznatelné náklady</v>
      </c>
      <c r="F73" s="314"/>
      <c r="G73" s="314"/>
      <c r="H73" s="314"/>
      <c r="I73" s="91"/>
      <c r="J73" s="32"/>
      <c r="K73" s="32"/>
      <c r="L73" s="9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87</v>
      </c>
      <c r="D74" s="32"/>
      <c r="E74" s="32"/>
      <c r="F74" s="32"/>
      <c r="G74" s="32"/>
      <c r="H74" s="32"/>
      <c r="I74" s="91"/>
      <c r="J74" s="32"/>
      <c r="K74" s="32"/>
      <c r="L74" s="9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4.4" customHeight="1">
      <c r="A75" s="32"/>
      <c r="B75" s="33"/>
      <c r="C75" s="32"/>
      <c r="D75" s="32"/>
      <c r="E75" s="294" t="str">
        <f>E9</f>
        <v>02 - SO 09 - Oprava komunikace SÚS</v>
      </c>
      <c r="F75" s="315"/>
      <c r="G75" s="315"/>
      <c r="H75" s="315"/>
      <c r="I75" s="91"/>
      <c r="J75" s="32"/>
      <c r="K75" s="32"/>
      <c r="L75" s="9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6.9" customHeight="1">
      <c r="A76" s="32"/>
      <c r="B76" s="33"/>
      <c r="C76" s="32"/>
      <c r="D76" s="32"/>
      <c r="E76" s="32"/>
      <c r="F76" s="32"/>
      <c r="G76" s="32"/>
      <c r="H76" s="32"/>
      <c r="I76" s="91"/>
      <c r="J76" s="32"/>
      <c r="K76" s="32"/>
      <c r="L76" s="9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2" customHeight="1">
      <c r="A77" s="32"/>
      <c r="B77" s="33"/>
      <c r="C77" s="27" t="s">
        <v>21</v>
      </c>
      <c r="D77" s="32"/>
      <c r="E77" s="32"/>
      <c r="F77" s="25" t="str">
        <f>F12</f>
        <v xml:space="preserve"> </v>
      </c>
      <c r="G77" s="32"/>
      <c r="H77" s="32"/>
      <c r="I77" s="93" t="s">
        <v>23</v>
      </c>
      <c r="J77" s="50" t="str">
        <f>IF(J12="","",J12)</f>
        <v>5. 11. 2019</v>
      </c>
      <c r="K77" s="32"/>
      <c r="L77" s="9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6.9" customHeight="1">
      <c r="A78" s="32"/>
      <c r="B78" s="33"/>
      <c r="C78" s="32"/>
      <c r="D78" s="32"/>
      <c r="E78" s="32"/>
      <c r="F78" s="32"/>
      <c r="G78" s="32"/>
      <c r="H78" s="32"/>
      <c r="I78" s="91"/>
      <c r="J78" s="32"/>
      <c r="K78" s="32"/>
      <c r="L78" s="9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6" customHeight="1">
      <c r="A79" s="32"/>
      <c r="B79" s="33"/>
      <c r="C79" s="27" t="s">
        <v>25</v>
      </c>
      <c r="D79" s="32"/>
      <c r="E79" s="32"/>
      <c r="F79" s="25" t="str">
        <f>E15</f>
        <v xml:space="preserve"> </v>
      </c>
      <c r="G79" s="32"/>
      <c r="H79" s="32"/>
      <c r="I79" s="93" t="s">
        <v>30</v>
      </c>
      <c r="J79" s="30" t="str">
        <f>E21</f>
        <v xml:space="preserve"> </v>
      </c>
      <c r="K79" s="32"/>
      <c r="L79" s="9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5.6" customHeight="1">
      <c r="A80" s="32"/>
      <c r="B80" s="33"/>
      <c r="C80" s="27" t="s">
        <v>28</v>
      </c>
      <c r="D80" s="32"/>
      <c r="E80" s="32"/>
      <c r="F80" s="25" t="str">
        <f>IF(E18="","",E18)</f>
        <v>Vyplň údaj</v>
      </c>
      <c r="G80" s="32"/>
      <c r="H80" s="32"/>
      <c r="I80" s="93" t="s">
        <v>32</v>
      </c>
      <c r="J80" s="30" t="str">
        <f>E24</f>
        <v xml:space="preserve"> </v>
      </c>
      <c r="K80" s="32"/>
      <c r="L80" s="9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0.35" customHeight="1">
      <c r="A81" s="32"/>
      <c r="B81" s="33"/>
      <c r="C81" s="32"/>
      <c r="D81" s="32"/>
      <c r="E81" s="32"/>
      <c r="F81" s="32"/>
      <c r="G81" s="32"/>
      <c r="H81" s="32"/>
      <c r="I81" s="91"/>
      <c r="J81" s="32"/>
      <c r="K81" s="32"/>
      <c r="L81" s="9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11" customFormat="1" ht="29.25" customHeight="1">
      <c r="A82" s="127"/>
      <c r="B82" s="128"/>
      <c r="C82" s="129" t="s">
        <v>105</v>
      </c>
      <c r="D82" s="130" t="s">
        <v>54</v>
      </c>
      <c r="E82" s="130" t="s">
        <v>50</v>
      </c>
      <c r="F82" s="130" t="s">
        <v>51</v>
      </c>
      <c r="G82" s="130" t="s">
        <v>106</v>
      </c>
      <c r="H82" s="130" t="s">
        <v>107</v>
      </c>
      <c r="I82" s="131" t="s">
        <v>108</v>
      </c>
      <c r="J82" s="130" t="s">
        <v>91</v>
      </c>
      <c r="K82" s="132" t="s">
        <v>109</v>
      </c>
      <c r="L82" s="133"/>
      <c r="M82" s="57" t="s">
        <v>3</v>
      </c>
      <c r="N82" s="58" t="s">
        <v>39</v>
      </c>
      <c r="O82" s="58" t="s">
        <v>110</v>
      </c>
      <c r="P82" s="58" t="s">
        <v>111</v>
      </c>
      <c r="Q82" s="58" t="s">
        <v>112</v>
      </c>
      <c r="R82" s="58" t="s">
        <v>113</v>
      </c>
      <c r="S82" s="58" t="s">
        <v>114</v>
      </c>
      <c r="T82" s="59" t="s">
        <v>115</v>
      </c>
      <c r="U82" s="127"/>
      <c r="V82" s="127"/>
      <c r="W82" s="127"/>
      <c r="X82" s="127"/>
      <c r="Y82" s="127"/>
      <c r="Z82" s="127"/>
      <c r="AA82" s="127"/>
      <c r="AB82" s="127"/>
      <c r="AC82" s="127"/>
      <c r="AD82" s="127"/>
      <c r="AE82" s="127"/>
    </row>
    <row r="83" spans="1:65" s="2" customFormat="1" ht="22.8" customHeight="1">
      <c r="A83" s="32"/>
      <c r="B83" s="33"/>
      <c r="C83" s="64" t="s">
        <v>116</v>
      </c>
      <c r="D83" s="32"/>
      <c r="E83" s="32"/>
      <c r="F83" s="32"/>
      <c r="G83" s="32"/>
      <c r="H83" s="32"/>
      <c r="I83" s="91"/>
      <c r="J83" s="134">
        <f>BK83</f>
        <v>0</v>
      </c>
      <c r="K83" s="32"/>
      <c r="L83" s="33"/>
      <c r="M83" s="60"/>
      <c r="N83" s="51"/>
      <c r="O83" s="61"/>
      <c r="P83" s="135">
        <f>P84</f>
        <v>0</v>
      </c>
      <c r="Q83" s="61"/>
      <c r="R83" s="135">
        <f>R84</f>
        <v>0</v>
      </c>
      <c r="S83" s="61"/>
      <c r="T83" s="136">
        <f>T84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T83" s="17" t="s">
        <v>68</v>
      </c>
      <c r="AU83" s="17" t="s">
        <v>92</v>
      </c>
      <c r="BK83" s="137">
        <f>BK84</f>
        <v>0</v>
      </c>
    </row>
    <row r="84" spans="1:65" s="12" customFormat="1" ht="25.95" customHeight="1">
      <c r="B84" s="138"/>
      <c r="D84" s="139" t="s">
        <v>68</v>
      </c>
      <c r="E84" s="140" t="s">
        <v>117</v>
      </c>
      <c r="F84" s="140" t="s">
        <v>118</v>
      </c>
      <c r="I84" s="141"/>
      <c r="J84" s="142">
        <f>BK84</f>
        <v>0</v>
      </c>
      <c r="L84" s="138"/>
      <c r="M84" s="143"/>
      <c r="N84" s="144"/>
      <c r="O84" s="144"/>
      <c r="P84" s="145">
        <f>P85+P87+P89</f>
        <v>0</v>
      </c>
      <c r="Q84" s="144"/>
      <c r="R84" s="145">
        <f>R85+R87+R89</f>
        <v>0</v>
      </c>
      <c r="S84" s="144"/>
      <c r="T84" s="146">
        <f>T85+T87+T89</f>
        <v>0</v>
      </c>
      <c r="AR84" s="139" t="s">
        <v>77</v>
      </c>
      <c r="AT84" s="147" t="s">
        <v>68</v>
      </c>
      <c r="AU84" s="147" t="s">
        <v>69</v>
      </c>
      <c r="AY84" s="139" t="s">
        <v>119</v>
      </c>
      <c r="BK84" s="148">
        <f>BK85+BK87+BK89</f>
        <v>0</v>
      </c>
    </row>
    <row r="85" spans="1:65" s="12" customFormat="1" ht="22.8" customHeight="1">
      <c r="B85" s="138"/>
      <c r="D85" s="139" t="s">
        <v>68</v>
      </c>
      <c r="E85" s="149" t="s">
        <v>77</v>
      </c>
      <c r="F85" s="149" t="s">
        <v>120</v>
      </c>
      <c r="I85" s="141"/>
      <c r="J85" s="150">
        <f>BK85</f>
        <v>0</v>
      </c>
      <c r="L85" s="138"/>
      <c r="M85" s="143"/>
      <c r="N85" s="144"/>
      <c r="O85" s="144"/>
      <c r="P85" s="145">
        <f>P86</f>
        <v>0</v>
      </c>
      <c r="Q85" s="144"/>
      <c r="R85" s="145">
        <f>R86</f>
        <v>0</v>
      </c>
      <c r="S85" s="144"/>
      <c r="T85" s="146">
        <f>T86</f>
        <v>0</v>
      </c>
      <c r="AR85" s="139" t="s">
        <v>77</v>
      </c>
      <c r="AT85" s="147" t="s">
        <v>68</v>
      </c>
      <c r="AU85" s="147" t="s">
        <v>77</v>
      </c>
      <c r="AY85" s="139" t="s">
        <v>119</v>
      </c>
      <c r="BK85" s="148">
        <f>BK86</f>
        <v>0</v>
      </c>
    </row>
    <row r="86" spans="1:65" s="2" customFormat="1" ht="19.2" customHeight="1">
      <c r="A86" s="32"/>
      <c r="B86" s="151"/>
      <c r="C86" s="152" t="s">
        <v>77</v>
      </c>
      <c r="D86" s="152" t="s">
        <v>121</v>
      </c>
      <c r="E86" s="153" t="s">
        <v>131</v>
      </c>
      <c r="F86" s="154" t="s">
        <v>132</v>
      </c>
      <c r="G86" s="155" t="s">
        <v>124</v>
      </c>
      <c r="H86" s="156">
        <v>9701.2000000000007</v>
      </c>
      <c r="I86" s="157"/>
      <c r="J86" s="158">
        <f>ROUND(I86*H86,2)</f>
        <v>0</v>
      </c>
      <c r="K86" s="154" t="s">
        <v>3</v>
      </c>
      <c r="L86" s="33"/>
      <c r="M86" s="159" t="s">
        <v>3</v>
      </c>
      <c r="N86" s="160" t="s">
        <v>40</v>
      </c>
      <c r="O86" s="53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3" t="s">
        <v>125</v>
      </c>
      <c r="AT86" s="163" t="s">
        <v>121</v>
      </c>
      <c r="AU86" s="163" t="s">
        <v>79</v>
      </c>
      <c r="AY86" s="17" t="s">
        <v>119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7" t="s">
        <v>77</v>
      </c>
      <c r="BK86" s="164">
        <f>ROUND(I86*H86,2)</f>
        <v>0</v>
      </c>
      <c r="BL86" s="17" t="s">
        <v>125</v>
      </c>
      <c r="BM86" s="163" t="s">
        <v>415</v>
      </c>
    </row>
    <row r="87" spans="1:65" s="12" customFormat="1" ht="22.8" customHeight="1">
      <c r="B87" s="138"/>
      <c r="D87" s="139" t="s">
        <v>68</v>
      </c>
      <c r="E87" s="149" t="s">
        <v>138</v>
      </c>
      <c r="F87" s="149" t="s">
        <v>249</v>
      </c>
      <c r="I87" s="141"/>
      <c r="J87" s="150">
        <f>BK87</f>
        <v>0</v>
      </c>
      <c r="L87" s="138"/>
      <c r="M87" s="143"/>
      <c r="N87" s="144"/>
      <c r="O87" s="144"/>
      <c r="P87" s="145">
        <f>P88</f>
        <v>0</v>
      </c>
      <c r="Q87" s="144"/>
      <c r="R87" s="145">
        <f>R88</f>
        <v>0</v>
      </c>
      <c r="S87" s="144"/>
      <c r="T87" s="146">
        <f>T88</f>
        <v>0</v>
      </c>
      <c r="AR87" s="139" t="s">
        <v>77</v>
      </c>
      <c r="AT87" s="147" t="s">
        <v>68</v>
      </c>
      <c r="AU87" s="147" t="s">
        <v>77</v>
      </c>
      <c r="AY87" s="139" t="s">
        <v>119</v>
      </c>
      <c r="BK87" s="148">
        <f>BK88</f>
        <v>0</v>
      </c>
    </row>
    <row r="88" spans="1:65" s="2" customFormat="1" ht="19.2" customHeight="1">
      <c r="A88" s="32"/>
      <c r="B88" s="151"/>
      <c r="C88" s="152" t="s">
        <v>79</v>
      </c>
      <c r="D88" s="152" t="s">
        <v>121</v>
      </c>
      <c r="E88" s="153" t="s">
        <v>416</v>
      </c>
      <c r="F88" s="154" t="s">
        <v>417</v>
      </c>
      <c r="G88" s="155" t="s">
        <v>124</v>
      </c>
      <c r="H88" s="156">
        <v>9701.2000000000007</v>
      </c>
      <c r="I88" s="157"/>
      <c r="J88" s="158">
        <f>ROUND(I88*H88,2)</f>
        <v>0</v>
      </c>
      <c r="K88" s="154" t="s">
        <v>3</v>
      </c>
      <c r="L88" s="33"/>
      <c r="M88" s="159" t="s">
        <v>3</v>
      </c>
      <c r="N88" s="160" t="s">
        <v>40</v>
      </c>
      <c r="O88" s="53"/>
      <c r="P88" s="161">
        <f>O88*H88</f>
        <v>0</v>
      </c>
      <c r="Q88" s="161">
        <v>0</v>
      </c>
      <c r="R88" s="161">
        <f>Q88*H88</f>
        <v>0</v>
      </c>
      <c r="S88" s="161">
        <v>0</v>
      </c>
      <c r="T88" s="162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3" t="s">
        <v>125</v>
      </c>
      <c r="AT88" s="163" t="s">
        <v>121</v>
      </c>
      <c r="AU88" s="163" t="s">
        <v>79</v>
      </c>
      <c r="AY88" s="17" t="s">
        <v>119</v>
      </c>
      <c r="BE88" s="164">
        <f>IF(N88="základní",J88,0)</f>
        <v>0</v>
      </c>
      <c r="BF88" s="164">
        <f>IF(N88="snížená",J88,0)</f>
        <v>0</v>
      </c>
      <c r="BG88" s="164">
        <f>IF(N88="zákl. přenesená",J88,0)</f>
        <v>0</v>
      </c>
      <c r="BH88" s="164">
        <f>IF(N88="sníž. přenesená",J88,0)</f>
        <v>0</v>
      </c>
      <c r="BI88" s="164">
        <f>IF(N88="nulová",J88,0)</f>
        <v>0</v>
      </c>
      <c r="BJ88" s="17" t="s">
        <v>77</v>
      </c>
      <c r="BK88" s="164">
        <f>ROUND(I88*H88,2)</f>
        <v>0</v>
      </c>
      <c r="BL88" s="17" t="s">
        <v>125</v>
      </c>
      <c r="BM88" s="163" t="s">
        <v>418</v>
      </c>
    </row>
    <row r="89" spans="1:65" s="12" customFormat="1" ht="22.8" customHeight="1">
      <c r="B89" s="138"/>
      <c r="D89" s="139" t="s">
        <v>68</v>
      </c>
      <c r="E89" s="149" t="s">
        <v>155</v>
      </c>
      <c r="F89" s="149" t="s">
        <v>360</v>
      </c>
      <c r="I89" s="141"/>
      <c r="J89" s="150">
        <f>BK89</f>
        <v>0</v>
      </c>
      <c r="L89" s="138"/>
      <c r="M89" s="143"/>
      <c r="N89" s="144"/>
      <c r="O89" s="144"/>
      <c r="P89" s="145">
        <f>SUM(P90:P94)</f>
        <v>0</v>
      </c>
      <c r="Q89" s="144"/>
      <c r="R89" s="145">
        <f>SUM(R90:R94)</f>
        <v>0</v>
      </c>
      <c r="S89" s="144"/>
      <c r="T89" s="146">
        <f>SUM(T90:T94)</f>
        <v>0</v>
      </c>
      <c r="AR89" s="139" t="s">
        <v>77</v>
      </c>
      <c r="AT89" s="147" t="s">
        <v>68</v>
      </c>
      <c r="AU89" s="147" t="s">
        <v>77</v>
      </c>
      <c r="AY89" s="139" t="s">
        <v>119</v>
      </c>
      <c r="BK89" s="148">
        <f>SUM(BK90:BK94)</f>
        <v>0</v>
      </c>
    </row>
    <row r="90" spans="1:65" s="2" customFormat="1" ht="19.2" customHeight="1">
      <c r="A90" s="32"/>
      <c r="B90" s="151"/>
      <c r="C90" s="152" t="s">
        <v>130</v>
      </c>
      <c r="D90" s="152" t="s">
        <v>121</v>
      </c>
      <c r="E90" s="153" t="s">
        <v>362</v>
      </c>
      <c r="F90" s="154" t="s">
        <v>363</v>
      </c>
      <c r="G90" s="155" t="s">
        <v>136</v>
      </c>
      <c r="H90" s="156">
        <v>3456.6</v>
      </c>
      <c r="I90" s="157"/>
      <c r="J90" s="158">
        <f>ROUND(I90*H90,2)</f>
        <v>0</v>
      </c>
      <c r="K90" s="154" t="s">
        <v>3</v>
      </c>
      <c r="L90" s="33"/>
      <c r="M90" s="159" t="s">
        <v>3</v>
      </c>
      <c r="N90" s="160" t="s">
        <v>40</v>
      </c>
      <c r="O90" s="53"/>
      <c r="P90" s="161">
        <f>O90*H90</f>
        <v>0</v>
      </c>
      <c r="Q90" s="161">
        <v>0</v>
      </c>
      <c r="R90" s="161">
        <f>Q90*H90</f>
        <v>0</v>
      </c>
      <c r="S90" s="161">
        <v>0</v>
      </c>
      <c r="T90" s="162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3" t="s">
        <v>125</v>
      </c>
      <c r="AT90" s="163" t="s">
        <v>121</v>
      </c>
      <c r="AU90" s="163" t="s">
        <v>79</v>
      </c>
      <c r="AY90" s="17" t="s">
        <v>119</v>
      </c>
      <c r="BE90" s="164">
        <f>IF(N90="základní",J90,0)</f>
        <v>0</v>
      </c>
      <c r="BF90" s="164">
        <f>IF(N90="snížená",J90,0)</f>
        <v>0</v>
      </c>
      <c r="BG90" s="164">
        <f>IF(N90="zákl. přenesená",J90,0)</f>
        <v>0</v>
      </c>
      <c r="BH90" s="164">
        <f>IF(N90="sníž. přenesená",J90,0)</f>
        <v>0</v>
      </c>
      <c r="BI90" s="164">
        <f>IF(N90="nulová",J90,0)</f>
        <v>0</v>
      </c>
      <c r="BJ90" s="17" t="s">
        <v>77</v>
      </c>
      <c r="BK90" s="164">
        <f>ROUND(I90*H90,2)</f>
        <v>0</v>
      </c>
      <c r="BL90" s="17" t="s">
        <v>125</v>
      </c>
      <c r="BM90" s="163" t="s">
        <v>419</v>
      </c>
    </row>
    <row r="91" spans="1:65" s="2" customFormat="1" ht="14.4" customHeight="1">
      <c r="A91" s="32"/>
      <c r="B91" s="151"/>
      <c r="C91" s="152" t="s">
        <v>125</v>
      </c>
      <c r="D91" s="152" t="s">
        <v>121</v>
      </c>
      <c r="E91" s="153" t="s">
        <v>366</v>
      </c>
      <c r="F91" s="154" t="s">
        <v>367</v>
      </c>
      <c r="G91" s="155" t="s">
        <v>136</v>
      </c>
      <c r="H91" s="156">
        <v>3456.6</v>
      </c>
      <c r="I91" s="157"/>
      <c r="J91" s="158">
        <f>ROUND(I91*H91,2)</f>
        <v>0</v>
      </c>
      <c r="K91" s="154" t="s">
        <v>3</v>
      </c>
      <c r="L91" s="33"/>
      <c r="M91" s="159" t="s">
        <v>3</v>
      </c>
      <c r="N91" s="160" t="s">
        <v>40</v>
      </c>
      <c r="O91" s="53"/>
      <c r="P91" s="161">
        <f>O91*H91</f>
        <v>0</v>
      </c>
      <c r="Q91" s="161">
        <v>0</v>
      </c>
      <c r="R91" s="161">
        <f>Q91*H91</f>
        <v>0</v>
      </c>
      <c r="S91" s="161">
        <v>0</v>
      </c>
      <c r="T91" s="162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3" t="s">
        <v>125</v>
      </c>
      <c r="AT91" s="163" t="s">
        <v>121</v>
      </c>
      <c r="AU91" s="163" t="s">
        <v>79</v>
      </c>
      <c r="AY91" s="17" t="s">
        <v>119</v>
      </c>
      <c r="BE91" s="164">
        <f>IF(N91="základní",J91,0)</f>
        <v>0</v>
      </c>
      <c r="BF91" s="164">
        <f>IF(N91="snížená",J91,0)</f>
        <v>0</v>
      </c>
      <c r="BG91" s="164">
        <f>IF(N91="zákl. přenesená",J91,0)</f>
        <v>0</v>
      </c>
      <c r="BH91" s="164">
        <f>IF(N91="sníž. přenesená",J91,0)</f>
        <v>0</v>
      </c>
      <c r="BI91" s="164">
        <f>IF(N91="nulová",J91,0)</f>
        <v>0</v>
      </c>
      <c r="BJ91" s="17" t="s">
        <v>77</v>
      </c>
      <c r="BK91" s="164">
        <f>ROUND(I91*H91,2)</f>
        <v>0</v>
      </c>
      <c r="BL91" s="17" t="s">
        <v>125</v>
      </c>
      <c r="BM91" s="163" t="s">
        <v>420</v>
      </c>
    </row>
    <row r="92" spans="1:65" s="2" customFormat="1" ht="14.4" customHeight="1">
      <c r="A92" s="32"/>
      <c r="B92" s="151"/>
      <c r="C92" s="152" t="s">
        <v>138</v>
      </c>
      <c r="D92" s="152" t="s">
        <v>121</v>
      </c>
      <c r="E92" s="153" t="s">
        <v>370</v>
      </c>
      <c r="F92" s="154" t="s">
        <v>371</v>
      </c>
      <c r="G92" s="155" t="s">
        <v>204</v>
      </c>
      <c r="H92" s="156">
        <v>1241.7539999999999</v>
      </c>
      <c r="I92" s="157"/>
      <c r="J92" s="158">
        <f>ROUND(I92*H92,2)</f>
        <v>0</v>
      </c>
      <c r="K92" s="154" t="s">
        <v>3</v>
      </c>
      <c r="L92" s="33"/>
      <c r="M92" s="159" t="s">
        <v>3</v>
      </c>
      <c r="N92" s="160" t="s">
        <v>40</v>
      </c>
      <c r="O92" s="53"/>
      <c r="P92" s="161">
        <f>O92*H92</f>
        <v>0</v>
      </c>
      <c r="Q92" s="161">
        <v>0</v>
      </c>
      <c r="R92" s="161">
        <f>Q92*H92</f>
        <v>0</v>
      </c>
      <c r="S92" s="161">
        <v>0</v>
      </c>
      <c r="T92" s="162">
        <f>S92*H92</f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3" t="s">
        <v>125</v>
      </c>
      <c r="AT92" s="163" t="s">
        <v>121</v>
      </c>
      <c r="AU92" s="163" t="s">
        <v>79</v>
      </c>
      <c r="AY92" s="17" t="s">
        <v>119</v>
      </c>
      <c r="BE92" s="164">
        <f>IF(N92="základní",J92,0)</f>
        <v>0</v>
      </c>
      <c r="BF92" s="164">
        <f>IF(N92="snížená",J92,0)</f>
        <v>0</v>
      </c>
      <c r="BG92" s="164">
        <f>IF(N92="zákl. přenesená",J92,0)</f>
        <v>0</v>
      </c>
      <c r="BH92" s="164">
        <f>IF(N92="sníž. přenesená",J92,0)</f>
        <v>0</v>
      </c>
      <c r="BI92" s="164">
        <f>IF(N92="nulová",J92,0)</f>
        <v>0</v>
      </c>
      <c r="BJ92" s="17" t="s">
        <v>77</v>
      </c>
      <c r="BK92" s="164">
        <f>ROUND(I92*H92,2)</f>
        <v>0</v>
      </c>
      <c r="BL92" s="17" t="s">
        <v>125</v>
      </c>
      <c r="BM92" s="163" t="s">
        <v>421</v>
      </c>
    </row>
    <row r="93" spans="1:65" s="2" customFormat="1" ht="19.2" customHeight="1">
      <c r="A93" s="32"/>
      <c r="B93" s="151"/>
      <c r="C93" s="152" t="s">
        <v>143</v>
      </c>
      <c r="D93" s="152" t="s">
        <v>121</v>
      </c>
      <c r="E93" s="153" t="s">
        <v>374</v>
      </c>
      <c r="F93" s="154" t="s">
        <v>375</v>
      </c>
      <c r="G93" s="155" t="s">
        <v>204</v>
      </c>
      <c r="H93" s="156">
        <v>14901.048000000001</v>
      </c>
      <c r="I93" s="157"/>
      <c r="J93" s="158">
        <f>ROUND(I93*H93,2)</f>
        <v>0</v>
      </c>
      <c r="K93" s="154" t="s">
        <v>3</v>
      </c>
      <c r="L93" s="33"/>
      <c r="M93" s="159" t="s">
        <v>3</v>
      </c>
      <c r="N93" s="160" t="s">
        <v>40</v>
      </c>
      <c r="O93" s="53"/>
      <c r="P93" s="161">
        <f>O93*H93</f>
        <v>0</v>
      </c>
      <c r="Q93" s="161">
        <v>0</v>
      </c>
      <c r="R93" s="161">
        <f>Q93*H93</f>
        <v>0</v>
      </c>
      <c r="S93" s="161">
        <v>0</v>
      </c>
      <c r="T93" s="162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3" t="s">
        <v>125</v>
      </c>
      <c r="AT93" s="163" t="s">
        <v>121</v>
      </c>
      <c r="AU93" s="163" t="s">
        <v>79</v>
      </c>
      <c r="AY93" s="17" t="s">
        <v>119</v>
      </c>
      <c r="BE93" s="164">
        <f>IF(N93="základní",J93,0)</f>
        <v>0</v>
      </c>
      <c r="BF93" s="164">
        <f>IF(N93="snížená",J93,0)</f>
        <v>0</v>
      </c>
      <c r="BG93" s="164">
        <f>IF(N93="zákl. přenesená",J93,0)</f>
        <v>0</v>
      </c>
      <c r="BH93" s="164">
        <f>IF(N93="sníž. přenesená",J93,0)</f>
        <v>0</v>
      </c>
      <c r="BI93" s="164">
        <f>IF(N93="nulová",J93,0)</f>
        <v>0</v>
      </c>
      <c r="BJ93" s="17" t="s">
        <v>77</v>
      </c>
      <c r="BK93" s="164">
        <f>ROUND(I93*H93,2)</f>
        <v>0</v>
      </c>
      <c r="BL93" s="17" t="s">
        <v>125</v>
      </c>
      <c r="BM93" s="163" t="s">
        <v>422</v>
      </c>
    </row>
    <row r="94" spans="1:65" s="2" customFormat="1" ht="19.2" customHeight="1">
      <c r="A94" s="32"/>
      <c r="B94" s="151"/>
      <c r="C94" s="152" t="s">
        <v>147</v>
      </c>
      <c r="D94" s="152" t="s">
        <v>121</v>
      </c>
      <c r="E94" s="153" t="s">
        <v>378</v>
      </c>
      <c r="F94" s="154" t="s">
        <v>379</v>
      </c>
      <c r="G94" s="155" t="s">
        <v>204</v>
      </c>
      <c r="H94" s="156">
        <v>1241.7539999999999</v>
      </c>
      <c r="I94" s="157"/>
      <c r="J94" s="158">
        <f>ROUND(I94*H94,2)</f>
        <v>0</v>
      </c>
      <c r="K94" s="154" t="s">
        <v>3</v>
      </c>
      <c r="L94" s="33"/>
      <c r="M94" s="192" t="s">
        <v>3</v>
      </c>
      <c r="N94" s="193" t="s">
        <v>40</v>
      </c>
      <c r="O94" s="194"/>
      <c r="P94" s="195">
        <f>O94*H94</f>
        <v>0</v>
      </c>
      <c r="Q94" s="195">
        <v>0</v>
      </c>
      <c r="R94" s="195">
        <f>Q94*H94</f>
        <v>0</v>
      </c>
      <c r="S94" s="195">
        <v>0</v>
      </c>
      <c r="T94" s="196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3" t="s">
        <v>125</v>
      </c>
      <c r="AT94" s="163" t="s">
        <v>121</v>
      </c>
      <c r="AU94" s="163" t="s">
        <v>79</v>
      </c>
      <c r="AY94" s="17" t="s">
        <v>119</v>
      </c>
      <c r="BE94" s="164">
        <f>IF(N94="základní",J94,0)</f>
        <v>0</v>
      </c>
      <c r="BF94" s="164">
        <f>IF(N94="snížená",J94,0)</f>
        <v>0</v>
      </c>
      <c r="BG94" s="164">
        <f>IF(N94="zákl. přenesená",J94,0)</f>
        <v>0</v>
      </c>
      <c r="BH94" s="164">
        <f>IF(N94="sníž. přenesená",J94,0)</f>
        <v>0</v>
      </c>
      <c r="BI94" s="164">
        <f>IF(N94="nulová",J94,0)</f>
        <v>0</v>
      </c>
      <c r="BJ94" s="17" t="s">
        <v>77</v>
      </c>
      <c r="BK94" s="164">
        <f>ROUND(I94*H94,2)</f>
        <v>0</v>
      </c>
      <c r="BL94" s="17" t="s">
        <v>125</v>
      </c>
      <c r="BM94" s="163" t="s">
        <v>423</v>
      </c>
    </row>
    <row r="95" spans="1:65" s="2" customFormat="1" ht="6.9" customHeight="1">
      <c r="A95" s="32"/>
      <c r="B95" s="42"/>
      <c r="C95" s="43"/>
      <c r="D95" s="43"/>
      <c r="E95" s="43"/>
      <c r="F95" s="43"/>
      <c r="G95" s="43"/>
      <c r="H95" s="43"/>
      <c r="I95" s="111"/>
      <c r="J95" s="43"/>
      <c r="K95" s="43"/>
      <c r="L95" s="33"/>
      <c r="M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</sheetData>
  <autoFilter ref="C82:K94" xr:uid="{00000000-0009-0000-0000-00000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95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88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88"/>
      <c r="L2" s="286" t="s">
        <v>6</v>
      </c>
      <c r="M2" s="287"/>
      <c r="N2" s="287"/>
      <c r="O2" s="287"/>
      <c r="P2" s="287"/>
      <c r="Q2" s="287"/>
      <c r="R2" s="287"/>
      <c r="S2" s="287"/>
      <c r="T2" s="287"/>
      <c r="U2" s="287"/>
      <c r="V2" s="287"/>
      <c r="AT2" s="17" t="s">
        <v>85</v>
      </c>
    </row>
    <row r="3" spans="1:46" s="1" customFormat="1" ht="6.9" customHeight="1">
      <c r="B3" s="18"/>
      <c r="C3" s="19"/>
      <c r="D3" s="19"/>
      <c r="E3" s="19"/>
      <c r="F3" s="19"/>
      <c r="G3" s="19"/>
      <c r="H3" s="19"/>
      <c r="I3" s="89"/>
      <c r="J3" s="19"/>
      <c r="K3" s="19"/>
      <c r="L3" s="20"/>
      <c r="AT3" s="17" t="s">
        <v>79</v>
      </c>
    </row>
    <row r="4" spans="1:46" s="1" customFormat="1" ht="24.9" customHeight="1">
      <c r="B4" s="20"/>
      <c r="D4" s="21" t="s">
        <v>86</v>
      </c>
      <c r="I4" s="88"/>
      <c r="L4" s="20"/>
      <c r="M4" s="90" t="s">
        <v>11</v>
      </c>
      <c r="AT4" s="17" t="s">
        <v>4</v>
      </c>
    </row>
    <row r="5" spans="1:46" s="1" customFormat="1" ht="6.9" customHeight="1">
      <c r="B5" s="20"/>
      <c r="I5" s="88"/>
      <c r="L5" s="20"/>
    </row>
    <row r="6" spans="1:46" s="1" customFormat="1" ht="12" customHeight="1">
      <c r="B6" s="20"/>
      <c r="D6" s="27" t="s">
        <v>17</v>
      </c>
      <c r="I6" s="88"/>
      <c r="L6" s="20"/>
    </row>
    <row r="7" spans="1:46" s="1" customFormat="1" ht="14.4" customHeight="1">
      <c r="B7" s="20"/>
      <c r="E7" s="313" t="str">
        <f>'Rekapitulace stavby'!K6</f>
        <v>Malá Bělá, výst. KNL, soupis prací, neuznatelné náklady</v>
      </c>
      <c r="F7" s="314"/>
      <c r="G7" s="314"/>
      <c r="H7" s="314"/>
      <c r="I7" s="88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1"/>
      <c r="J8" s="32"/>
      <c r="K8" s="32"/>
      <c r="L8" s="9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4.4" customHeight="1">
      <c r="A9" s="32"/>
      <c r="B9" s="33"/>
      <c r="C9" s="32"/>
      <c r="D9" s="32"/>
      <c r="E9" s="294" t="s">
        <v>424</v>
      </c>
      <c r="F9" s="315"/>
      <c r="G9" s="315"/>
      <c r="H9" s="315"/>
      <c r="I9" s="91"/>
      <c r="J9" s="32"/>
      <c r="K9" s="32"/>
      <c r="L9" s="9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3"/>
      <c r="C10" s="32"/>
      <c r="D10" s="32"/>
      <c r="E10" s="32"/>
      <c r="F10" s="32"/>
      <c r="G10" s="32"/>
      <c r="H10" s="32"/>
      <c r="I10" s="91"/>
      <c r="J10" s="32"/>
      <c r="K10" s="32"/>
      <c r="L10" s="9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19</v>
      </c>
      <c r="E11" s="32"/>
      <c r="F11" s="25" t="s">
        <v>3</v>
      </c>
      <c r="G11" s="32"/>
      <c r="H11" s="32"/>
      <c r="I11" s="93" t="s">
        <v>20</v>
      </c>
      <c r="J11" s="25" t="s">
        <v>3</v>
      </c>
      <c r="K11" s="32"/>
      <c r="L11" s="9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93" t="s">
        <v>23</v>
      </c>
      <c r="J12" s="50" t="str">
        <f>'Rekapitulace stavby'!AN8</f>
        <v>5. 11. 2019</v>
      </c>
      <c r="K12" s="32"/>
      <c r="L12" s="9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91"/>
      <c r="J13" s="32"/>
      <c r="K13" s="32"/>
      <c r="L13" s="9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93" t="s">
        <v>26</v>
      </c>
      <c r="J14" s="25" t="s">
        <v>3</v>
      </c>
      <c r="K14" s="32"/>
      <c r="L14" s="9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">
        <v>22</v>
      </c>
      <c r="F15" s="32"/>
      <c r="G15" s="32"/>
      <c r="H15" s="32"/>
      <c r="I15" s="93" t="s">
        <v>27</v>
      </c>
      <c r="J15" s="25" t="s">
        <v>3</v>
      </c>
      <c r="K15" s="32"/>
      <c r="L15" s="9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3"/>
      <c r="C16" s="32"/>
      <c r="D16" s="32"/>
      <c r="E16" s="32"/>
      <c r="F16" s="32"/>
      <c r="G16" s="32"/>
      <c r="H16" s="32"/>
      <c r="I16" s="91"/>
      <c r="J16" s="32"/>
      <c r="K16" s="32"/>
      <c r="L16" s="9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93" t="s">
        <v>26</v>
      </c>
      <c r="J17" s="28" t="str">
        <f>'Rekapitulace stavby'!AN13</f>
        <v>Vyplň údaj</v>
      </c>
      <c r="K17" s="32"/>
      <c r="L17" s="9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316" t="str">
        <f>'Rekapitulace stavby'!E14</f>
        <v>Vyplň údaj</v>
      </c>
      <c r="F18" s="297"/>
      <c r="G18" s="297"/>
      <c r="H18" s="297"/>
      <c r="I18" s="93" t="s">
        <v>27</v>
      </c>
      <c r="J18" s="28" t="str">
        <f>'Rekapitulace stavby'!AN14</f>
        <v>Vyplň údaj</v>
      </c>
      <c r="K18" s="32"/>
      <c r="L18" s="9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3"/>
      <c r="C19" s="32"/>
      <c r="D19" s="32"/>
      <c r="E19" s="32"/>
      <c r="F19" s="32"/>
      <c r="G19" s="32"/>
      <c r="H19" s="32"/>
      <c r="I19" s="91"/>
      <c r="J19" s="32"/>
      <c r="K19" s="32"/>
      <c r="L19" s="9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93" t="s">
        <v>26</v>
      </c>
      <c r="J20" s="25" t="s">
        <v>3</v>
      </c>
      <c r="K20" s="32"/>
      <c r="L20" s="9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22</v>
      </c>
      <c r="F21" s="32"/>
      <c r="G21" s="32"/>
      <c r="H21" s="32"/>
      <c r="I21" s="93" t="s">
        <v>27</v>
      </c>
      <c r="J21" s="25" t="s">
        <v>3</v>
      </c>
      <c r="K21" s="32"/>
      <c r="L21" s="9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3"/>
      <c r="C22" s="32"/>
      <c r="D22" s="32"/>
      <c r="E22" s="32"/>
      <c r="F22" s="32"/>
      <c r="G22" s="32"/>
      <c r="H22" s="32"/>
      <c r="I22" s="91"/>
      <c r="J22" s="32"/>
      <c r="K22" s="32"/>
      <c r="L22" s="9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32</v>
      </c>
      <c r="E23" s="32"/>
      <c r="F23" s="32"/>
      <c r="G23" s="32"/>
      <c r="H23" s="32"/>
      <c r="I23" s="93" t="s">
        <v>26</v>
      </c>
      <c r="J23" s="25" t="s">
        <v>3</v>
      </c>
      <c r="K23" s="32"/>
      <c r="L23" s="9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22</v>
      </c>
      <c r="F24" s="32"/>
      <c r="G24" s="32"/>
      <c r="H24" s="32"/>
      <c r="I24" s="93" t="s">
        <v>27</v>
      </c>
      <c r="J24" s="25" t="s">
        <v>3</v>
      </c>
      <c r="K24" s="32"/>
      <c r="L24" s="9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3"/>
      <c r="C25" s="32"/>
      <c r="D25" s="32"/>
      <c r="E25" s="32"/>
      <c r="F25" s="32"/>
      <c r="G25" s="32"/>
      <c r="H25" s="32"/>
      <c r="I25" s="91"/>
      <c r="J25" s="32"/>
      <c r="K25" s="32"/>
      <c r="L25" s="9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33</v>
      </c>
      <c r="E26" s="32"/>
      <c r="F26" s="32"/>
      <c r="G26" s="32"/>
      <c r="H26" s="32"/>
      <c r="I26" s="91"/>
      <c r="J26" s="32"/>
      <c r="K26" s="32"/>
      <c r="L26" s="9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4.4" customHeight="1">
      <c r="A27" s="94"/>
      <c r="B27" s="95"/>
      <c r="C27" s="94"/>
      <c r="D27" s="94"/>
      <c r="E27" s="301" t="s">
        <v>3</v>
      </c>
      <c r="F27" s="301"/>
      <c r="G27" s="301"/>
      <c r="H27" s="301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32"/>
      <c r="B28" s="33"/>
      <c r="C28" s="32"/>
      <c r="D28" s="32"/>
      <c r="E28" s="32"/>
      <c r="F28" s="32"/>
      <c r="G28" s="32"/>
      <c r="H28" s="32"/>
      <c r="I28" s="91"/>
      <c r="J28" s="32"/>
      <c r="K28" s="32"/>
      <c r="L28" s="9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3"/>
      <c r="C29" s="32"/>
      <c r="D29" s="61"/>
      <c r="E29" s="61"/>
      <c r="F29" s="61"/>
      <c r="G29" s="61"/>
      <c r="H29" s="61"/>
      <c r="I29" s="98"/>
      <c r="J29" s="61"/>
      <c r="K29" s="61"/>
      <c r="L29" s="9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35</v>
      </c>
      <c r="E30" s="32"/>
      <c r="F30" s="32"/>
      <c r="G30" s="32"/>
      <c r="H30" s="32"/>
      <c r="I30" s="91"/>
      <c r="J30" s="66">
        <f>ROUND(J80, 2)</f>
        <v>0</v>
      </c>
      <c r="K30" s="32"/>
      <c r="L30" s="9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3"/>
      <c r="C31" s="32"/>
      <c r="D31" s="61"/>
      <c r="E31" s="61"/>
      <c r="F31" s="61"/>
      <c r="G31" s="61"/>
      <c r="H31" s="61"/>
      <c r="I31" s="98"/>
      <c r="J31" s="61"/>
      <c r="K31" s="61"/>
      <c r="L31" s="9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3"/>
      <c r="C32" s="32"/>
      <c r="D32" s="32"/>
      <c r="E32" s="32"/>
      <c r="F32" s="36" t="s">
        <v>37</v>
      </c>
      <c r="G32" s="32"/>
      <c r="H32" s="32"/>
      <c r="I32" s="100" t="s">
        <v>36</v>
      </c>
      <c r="J32" s="36" t="s">
        <v>38</v>
      </c>
      <c r="K32" s="32"/>
      <c r="L32" s="9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3"/>
      <c r="C33" s="32"/>
      <c r="D33" s="101" t="s">
        <v>39</v>
      </c>
      <c r="E33" s="27" t="s">
        <v>40</v>
      </c>
      <c r="F33" s="102">
        <f>ROUND((SUM(BE80:BE94)),  2)</f>
        <v>0</v>
      </c>
      <c r="G33" s="32"/>
      <c r="H33" s="32"/>
      <c r="I33" s="103">
        <v>0.21</v>
      </c>
      <c r="J33" s="102">
        <f>ROUND(((SUM(BE80:BE94))*I33),  2)</f>
        <v>0</v>
      </c>
      <c r="K33" s="32"/>
      <c r="L33" s="9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3"/>
      <c r="C34" s="32"/>
      <c r="D34" s="32"/>
      <c r="E34" s="27" t="s">
        <v>41</v>
      </c>
      <c r="F34" s="102">
        <f>ROUND((SUM(BF80:BF94)),  2)</f>
        <v>0</v>
      </c>
      <c r="G34" s="32"/>
      <c r="H34" s="32"/>
      <c r="I34" s="103">
        <v>0.15</v>
      </c>
      <c r="J34" s="102">
        <f>ROUND(((SUM(BF80:BF94))*I34),  2)</f>
        <v>0</v>
      </c>
      <c r="K34" s="32"/>
      <c r="L34" s="9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3"/>
      <c r="C35" s="32"/>
      <c r="D35" s="32"/>
      <c r="E35" s="27" t="s">
        <v>42</v>
      </c>
      <c r="F35" s="102">
        <f>ROUND((SUM(BG80:BG94)),  2)</f>
        <v>0</v>
      </c>
      <c r="G35" s="32"/>
      <c r="H35" s="32"/>
      <c r="I35" s="103">
        <v>0.21</v>
      </c>
      <c r="J35" s="102">
        <f>0</f>
        <v>0</v>
      </c>
      <c r="K35" s="32"/>
      <c r="L35" s="9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3"/>
      <c r="C36" s="32"/>
      <c r="D36" s="32"/>
      <c r="E36" s="27" t="s">
        <v>43</v>
      </c>
      <c r="F36" s="102">
        <f>ROUND((SUM(BH80:BH94)),  2)</f>
        <v>0</v>
      </c>
      <c r="G36" s="32"/>
      <c r="H36" s="32"/>
      <c r="I36" s="103">
        <v>0.15</v>
      </c>
      <c r="J36" s="102">
        <f>0</f>
        <v>0</v>
      </c>
      <c r="K36" s="32"/>
      <c r="L36" s="9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3"/>
      <c r="C37" s="32"/>
      <c r="D37" s="32"/>
      <c r="E37" s="27" t="s">
        <v>44</v>
      </c>
      <c r="F37" s="102">
        <f>ROUND((SUM(BI80:BI94)),  2)</f>
        <v>0</v>
      </c>
      <c r="G37" s="32"/>
      <c r="H37" s="32"/>
      <c r="I37" s="103">
        <v>0</v>
      </c>
      <c r="J37" s="102">
        <f>0</f>
        <v>0</v>
      </c>
      <c r="K37" s="32"/>
      <c r="L37" s="9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3"/>
      <c r="C38" s="32"/>
      <c r="D38" s="32"/>
      <c r="E38" s="32"/>
      <c r="F38" s="32"/>
      <c r="G38" s="32"/>
      <c r="H38" s="32"/>
      <c r="I38" s="91"/>
      <c r="J38" s="32"/>
      <c r="K38" s="32"/>
      <c r="L38" s="9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45</v>
      </c>
      <c r="E39" s="55"/>
      <c r="F39" s="55"/>
      <c r="G39" s="106" t="s">
        <v>46</v>
      </c>
      <c r="H39" s="107" t="s">
        <v>47</v>
      </c>
      <c r="I39" s="108"/>
      <c r="J39" s="109">
        <f>SUM(J30:J37)</f>
        <v>0</v>
      </c>
      <c r="K39" s="110"/>
      <c r="L39" s="9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42"/>
      <c r="C40" s="43"/>
      <c r="D40" s="43"/>
      <c r="E40" s="43"/>
      <c r="F40" s="43"/>
      <c r="G40" s="43"/>
      <c r="H40" s="43"/>
      <c r="I40" s="111"/>
      <c r="J40" s="43"/>
      <c r="K40" s="43"/>
      <c r="L40" s="9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" customHeight="1">
      <c r="A44" s="32"/>
      <c r="B44" s="44"/>
      <c r="C44" s="45"/>
      <c r="D44" s="45"/>
      <c r="E44" s="45"/>
      <c r="F44" s="45"/>
      <c r="G44" s="45"/>
      <c r="H44" s="45"/>
      <c r="I44" s="112"/>
      <c r="J44" s="45"/>
      <c r="K44" s="45"/>
      <c r="L44" s="9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" customHeight="1">
      <c r="A45" s="32"/>
      <c r="B45" s="33"/>
      <c r="C45" s="21" t="s">
        <v>89</v>
      </c>
      <c r="D45" s="32"/>
      <c r="E45" s="32"/>
      <c r="F45" s="32"/>
      <c r="G45" s="32"/>
      <c r="H45" s="32"/>
      <c r="I45" s="91"/>
      <c r="J45" s="32"/>
      <c r="K45" s="32"/>
      <c r="L45" s="9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" customHeight="1">
      <c r="A46" s="32"/>
      <c r="B46" s="33"/>
      <c r="C46" s="32"/>
      <c r="D46" s="32"/>
      <c r="E46" s="32"/>
      <c r="F46" s="32"/>
      <c r="G46" s="32"/>
      <c r="H46" s="32"/>
      <c r="I46" s="91"/>
      <c r="J46" s="32"/>
      <c r="K46" s="32"/>
      <c r="L46" s="9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17</v>
      </c>
      <c r="D47" s="32"/>
      <c r="E47" s="32"/>
      <c r="F47" s="32"/>
      <c r="G47" s="32"/>
      <c r="H47" s="32"/>
      <c r="I47" s="91"/>
      <c r="J47" s="32"/>
      <c r="K47" s="32"/>
      <c r="L47" s="9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4.4" customHeight="1">
      <c r="A48" s="32"/>
      <c r="B48" s="33"/>
      <c r="C48" s="32"/>
      <c r="D48" s="32"/>
      <c r="E48" s="313" t="str">
        <f>E7</f>
        <v>Malá Bělá, výst. KNL, soupis prací, neuznatelné náklady</v>
      </c>
      <c r="F48" s="314"/>
      <c r="G48" s="314"/>
      <c r="H48" s="314"/>
      <c r="I48" s="91"/>
      <c r="J48" s="32"/>
      <c r="K48" s="32"/>
      <c r="L48" s="9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87</v>
      </c>
      <c r="D49" s="32"/>
      <c r="E49" s="32"/>
      <c r="F49" s="32"/>
      <c r="G49" s="32"/>
      <c r="H49" s="32"/>
      <c r="I49" s="91"/>
      <c r="J49" s="32"/>
      <c r="K49" s="32"/>
      <c r="L49" s="9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4.4" customHeight="1">
      <c r="A50" s="32"/>
      <c r="B50" s="33"/>
      <c r="C50" s="32"/>
      <c r="D50" s="32"/>
      <c r="E50" s="294" t="str">
        <f>E9</f>
        <v>03 - VRN</v>
      </c>
      <c r="F50" s="315"/>
      <c r="G50" s="315"/>
      <c r="H50" s="315"/>
      <c r="I50" s="91"/>
      <c r="J50" s="32"/>
      <c r="K50" s="32"/>
      <c r="L50" s="9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" customHeight="1">
      <c r="A51" s="32"/>
      <c r="B51" s="33"/>
      <c r="C51" s="32"/>
      <c r="D51" s="32"/>
      <c r="E51" s="32"/>
      <c r="F51" s="32"/>
      <c r="G51" s="32"/>
      <c r="H51" s="32"/>
      <c r="I51" s="91"/>
      <c r="J51" s="32"/>
      <c r="K51" s="32"/>
      <c r="L51" s="9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2"/>
      <c r="E52" s="32"/>
      <c r="F52" s="25" t="str">
        <f>F12</f>
        <v xml:space="preserve"> </v>
      </c>
      <c r="G52" s="32"/>
      <c r="H52" s="32"/>
      <c r="I52" s="93" t="s">
        <v>23</v>
      </c>
      <c r="J52" s="50" t="str">
        <f>IF(J12="","",J12)</f>
        <v>5. 11. 2019</v>
      </c>
      <c r="K52" s="32"/>
      <c r="L52" s="9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" customHeight="1">
      <c r="A53" s="32"/>
      <c r="B53" s="33"/>
      <c r="C53" s="32"/>
      <c r="D53" s="32"/>
      <c r="E53" s="32"/>
      <c r="F53" s="32"/>
      <c r="G53" s="32"/>
      <c r="H53" s="32"/>
      <c r="I53" s="91"/>
      <c r="J53" s="32"/>
      <c r="K53" s="32"/>
      <c r="L53" s="9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6" customHeight="1">
      <c r="A54" s="32"/>
      <c r="B54" s="33"/>
      <c r="C54" s="27" t="s">
        <v>25</v>
      </c>
      <c r="D54" s="32"/>
      <c r="E54" s="32"/>
      <c r="F54" s="25" t="str">
        <f>E15</f>
        <v xml:space="preserve"> </v>
      </c>
      <c r="G54" s="32"/>
      <c r="H54" s="32"/>
      <c r="I54" s="93" t="s">
        <v>30</v>
      </c>
      <c r="J54" s="30" t="str">
        <f>E21</f>
        <v xml:space="preserve"> </v>
      </c>
      <c r="K54" s="32"/>
      <c r="L54" s="9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6" customHeight="1">
      <c r="A55" s="32"/>
      <c r="B55" s="33"/>
      <c r="C55" s="27" t="s">
        <v>28</v>
      </c>
      <c r="D55" s="32"/>
      <c r="E55" s="32"/>
      <c r="F55" s="25" t="str">
        <f>IF(E18="","",E18)</f>
        <v>Vyplň údaj</v>
      </c>
      <c r="G55" s="32"/>
      <c r="H55" s="32"/>
      <c r="I55" s="93" t="s">
        <v>32</v>
      </c>
      <c r="J55" s="30" t="str">
        <f>E24</f>
        <v xml:space="preserve"> </v>
      </c>
      <c r="K55" s="32"/>
      <c r="L55" s="9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2"/>
      <c r="D56" s="32"/>
      <c r="E56" s="32"/>
      <c r="F56" s="32"/>
      <c r="G56" s="32"/>
      <c r="H56" s="32"/>
      <c r="I56" s="91"/>
      <c r="J56" s="32"/>
      <c r="K56" s="32"/>
      <c r="L56" s="9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13" t="s">
        <v>90</v>
      </c>
      <c r="D57" s="104"/>
      <c r="E57" s="104"/>
      <c r="F57" s="104"/>
      <c r="G57" s="104"/>
      <c r="H57" s="104"/>
      <c r="I57" s="114"/>
      <c r="J57" s="115" t="s">
        <v>91</v>
      </c>
      <c r="K57" s="104"/>
      <c r="L57" s="9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2"/>
      <c r="D58" s="32"/>
      <c r="E58" s="32"/>
      <c r="F58" s="32"/>
      <c r="G58" s="32"/>
      <c r="H58" s="32"/>
      <c r="I58" s="91"/>
      <c r="J58" s="32"/>
      <c r="K58" s="32"/>
      <c r="L58" s="9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8" customHeight="1">
      <c r="A59" s="32"/>
      <c r="B59" s="33"/>
      <c r="C59" s="116" t="s">
        <v>67</v>
      </c>
      <c r="D59" s="32"/>
      <c r="E59" s="32"/>
      <c r="F59" s="32"/>
      <c r="G59" s="32"/>
      <c r="H59" s="32"/>
      <c r="I59" s="91"/>
      <c r="J59" s="66">
        <f>J80</f>
        <v>0</v>
      </c>
      <c r="K59" s="32"/>
      <c r="L59" s="9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7" t="s">
        <v>92</v>
      </c>
    </row>
    <row r="60" spans="1:47" s="9" customFormat="1" ht="24.9" customHeight="1">
      <c r="B60" s="117"/>
      <c r="D60" s="118" t="s">
        <v>425</v>
      </c>
      <c r="E60" s="119"/>
      <c r="F60" s="119"/>
      <c r="G60" s="119"/>
      <c r="H60" s="119"/>
      <c r="I60" s="120"/>
      <c r="J60" s="121">
        <f>J81</f>
        <v>0</v>
      </c>
      <c r="L60" s="117"/>
    </row>
    <row r="61" spans="1:47" s="2" customFormat="1" ht="21.75" customHeight="1">
      <c r="A61" s="32"/>
      <c r="B61" s="33"/>
      <c r="C61" s="32"/>
      <c r="D61" s="32"/>
      <c r="E61" s="32"/>
      <c r="F61" s="32"/>
      <c r="G61" s="32"/>
      <c r="H61" s="32"/>
      <c r="I61" s="91"/>
      <c r="J61" s="32"/>
      <c r="K61" s="32"/>
      <c r="L61" s="9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6.9" customHeight="1">
      <c r="A62" s="32"/>
      <c r="B62" s="42"/>
      <c r="C62" s="43"/>
      <c r="D62" s="43"/>
      <c r="E62" s="43"/>
      <c r="F62" s="43"/>
      <c r="G62" s="43"/>
      <c r="H62" s="43"/>
      <c r="I62" s="111"/>
      <c r="J62" s="43"/>
      <c r="K62" s="43"/>
      <c r="L62" s="9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6" spans="1:63" s="2" customFormat="1" ht="6.9" customHeight="1">
      <c r="A66" s="32"/>
      <c r="B66" s="44"/>
      <c r="C66" s="45"/>
      <c r="D66" s="45"/>
      <c r="E66" s="45"/>
      <c r="F66" s="45"/>
      <c r="G66" s="45"/>
      <c r="H66" s="45"/>
      <c r="I66" s="112"/>
      <c r="J66" s="45"/>
      <c r="K66" s="45"/>
      <c r="L66" s="9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3" s="2" customFormat="1" ht="24.9" customHeight="1">
      <c r="A67" s="32"/>
      <c r="B67" s="33"/>
      <c r="C67" s="21" t="s">
        <v>104</v>
      </c>
      <c r="D67" s="32"/>
      <c r="E67" s="32"/>
      <c r="F67" s="32"/>
      <c r="G67" s="32"/>
      <c r="H67" s="32"/>
      <c r="I67" s="91"/>
      <c r="J67" s="32"/>
      <c r="K67" s="32"/>
      <c r="L67" s="9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3" s="2" customFormat="1" ht="6.9" customHeight="1">
      <c r="A68" s="32"/>
      <c r="B68" s="33"/>
      <c r="C68" s="32"/>
      <c r="D68" s="32"/>
      <c r="E68" s="32"/>
      <c r="F68" s="32"/>
      <c r="G68" s="32"/>
      <c r="H68" s="32"/>
      <c r="I68" s="91"/>
      <c r="J68" s="32"/>
      <c r="K68" s="32"/>
      <c r="L68" s="9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3" s="2" customFormat="1" ht="12" customHeight="1">
      <c r="A69" s="32"/>
      <c r="B69" s="33"/>
      <c r="C69" s="27" t="s">
        <v>17</v>
      </c>
      <c r="D69" s="32"/>
      <c r="E69" s="32"/>
      <c r="F69" s="32"/>
      <c r="G69" s="32"/>
      <c r="H69" s="32"/>
      <c r="I69" s="91"/>
      <c r="J69" s="32"/>
      <c r="K69" s="32"/>
      <c r="L69" s="9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3" s="2" customFormat="1" ht="14.4" customHeight="1">
      <c r="A70" s="32"/>
      <c r="B70" s="33"/>
      <c r="C70" s="32"/>
      <c r="D70" s="32"/>
      <c r="E70" s="313" t="str">
        <f>E7</f>
        <v>Malá Bělá, výst. KNL, soupis prací, neuznatelné náklady</v>
      </c>
      <c r="F70" s="314"/>
      <c r="G70" s="314"/>
      <c r="H70" s="314"/>
      <c r="I70" s="91"/>
      <c r="J70" s="32"/>
      <c r="K70" s="32"/>
      <c r="L70" s="9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3" s="2" customFormat="1" ht="12" customHeight="1">
      <c r="A71" s="32"/>
      <c r="B71" s="33"/>
      <c r="C71" s="27" t="s">
        <v>87</v>
      </c>
      <c r="D71" s="32"/>
      <c r="E71" s="32"/>
      <c r="F71" s="32"/>
      <c r="G71" s="32"/>
      <c r="H71" s="32"/>
      <c r="I71" s="91"/>
      <c r="J71" s="32"/>
      <c r="K71" s="32"/>
      <c r="L71" s="9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3" s="2" customFormat="1" ht="14.4" customHeight="1">
      <c r="A72" s="32"/>
      <c r="B72" s="33"/>
      <c r="C72" s="32"/>
      <c r="D72" s="32"/>
      <c r="E72" s="294" t="str">
        <f>E9</f>
        <v>03 - VRN</v>
      </c>
      <c r="F72" s="315"/>
      <c r="G72" s="315"/>
      <c r="H72" s="315"/>
      <c r="I72" s="91"/>
      <c r="J72" s="32"/>
      <c r="K72" s="32"/>
      <c r="L72" s="9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3" s="2" customFormat="1" ht="6.9" customHeight="1">
      <c r="A73" s="32"/>
      <c r="B73" s="33"/>
      <c r="C73" s="32"/>
      <c r="D73" s="32"/>
      <c r="E73" s="32"/>
      <c r="F73" s="32"/>
      <c r="G73" s="32"/>
      <c r="H73" s="32"/>
      <c r="I73" s="91"/>
      <c r="J73" s="32"/>
      <c r="K73" s="32"/>
      <c r="L73" s="9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3" s="2" customFormat="1" ht="12" customHeight="1">
      <c r="A74" s="32"/>
      <c r="B74" s="33"/>
      <c r="C74" s="27" t="s">
        <v>21</v>
      </c>
      <c r="D74" s="32"/>
      <c r="E74" s="32"/>
      <c r="F74" s="25" t="str">
        <f>F12</f>
        <v xml:space="preserve"> </v>
      </c>
      <c r="G74" s="32"/>
      <c r="H74" s="32"/>
      <c r="I74" s="93" t="s">
        <v>23</v>
      </c>
      <c r="J74" s="50" t="str">
        <f>IF(J12="","",J12)</f>
        <v>5. 11. 2019</v>
      </c>
      <c r="K74" s="32"/>
      <c r="L74" s="9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3" s="2" customFormat="1" ht="6.9" customHeight="1">
      <c r="A75" s="32"/>
      <c r="B75" s="33"/>
      <c r="C75" s="32"/>
      <c r="D75" s="32"/>
      <c r="E75" s="32"/>
      <c r="F75" s="32"/>
      <c r="G75" s="32"/>
      <c r="H75" s="32"/>
      <c r="I75" s="91"/>
      <c r="J75" s="32"/>
      <c r="K75" s="32"/>
      <c r="L75" s="9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3" s="2" customFormat="1" ht="15.6" customHeight="1">
      <c r="A76" s="32"/>
      <c r="B76" s="33"/>
      <c r="C76" s="27" t="s">
        <v>25</v>
      </c>
      <c r="D76" s="32"/>
      <c r="E76" s="32"/>
      <c r="F76" s="25" t="str">
        <f>E15</f>
        <v xml:space="preserve"> </v>
      </c>
      <c r="G76" s="32"/>
      <c r="H76" s="32"/>
      <c r="I76" s="93" t="s">
        <v>30</v>
      </c>
      <c r="J76" s="30" t="str">
        <f>E21</f>
        <v xml:space="preserve"> </v>
      </c>
      <c r="K76" s="32"/>
      <c r="L76" s="9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3" s="2" customFormat="1" ht="15.6" customHeight="1">
      <c r="A77" s="32"/>
      <c r="B77" s="33"/>
      <c r="C77" s="27" t="s">
        <v>28</v>
      </c>
      <c r="D77" s="32"/>
      <c r="E77" s="32"/>
      <c r="F77" s="25" t="str">
        <f>IF(E18="","",E18)</f>
        <v>Vyplň údaj</v>
      </c>
      <c r="G77" s="32"/>
      <c r="H77" s="32"/>
      <c r="I77" s="93" t="s">
        <v>32</v>
      </c>
      <c r="J77" s="30" t="str">
        <f>E24</f>
        <v xml:space="preserve"> </v>
      </c>
      <c r="K77" s="32"/>
      <c r="L77" s="9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3" s="2" customFormat="1" ht="10.35" customHeight="1">
      <c r="A78" s="32"/>
      <c r="B78" s="33"/>
      <c r="C78" s="32"/>
      <c r="D78" s="32"/>
      <c r="E78" s="32"/>
      <c r="F78" s="32"/>
      <c r="G78" s="32"/>
      <c r="H78" s="32"/>
      <c r="I78" s="91"/>
      <c r="J78" s="32"/>
      <c r="K78" s="32"/>
      <c r="L78" s="9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63" s="11" customFormat="1" ht="29.25" customHeight="1">
      <c r="A79" s="127"/>
      <c r="B79" s="128"/>
      <c r="C79" s="129" t="s">
        <v>105</v>
      </c>
      <c r="D79" s="130" t="s">
        <v>54</v>
      </c>
      <c r="E79" s="130" t="s">
        <v>50</v>
      </c>
      <c r="F79" s="130" t="s">
        <v>51</v>
      </c>
      <c r="G79" s="130" t="s">
        <v>106</v>
      </c>
      <c r="H79" s="130" t="s">
        <v>107</v>
      </c>
      <c r="I79" s="131" t="s">
        <v>108</v>
      </c>
      <c r="J79" s="130" t="s">
        <v>91</v>
      </c>
      <c r="K79" s="132" t="s">
        <v>109</v>
      </c>
      <c r="L79" s="133"/>
      <c r="M79" s="57" t="s">
        <v>3</v>
      </c>
      <c r="N79" s="58" t="s">
        <v>39</v>
      </c>
      <c r="O79" s="58" t="s">
        <v>110</v>
      </c>
      <c r="P79" s="58" t="s">
        <v>111</v>
      </c>
      <c r="Q79" s="58" t="s">
        <v>112</v>
      </c>
      <c r="R79" s="58" t="s">
        <v>113</v>
      </c>
      <c r="S79" s="58" t="s">
        <v>114</v>
      </c>
      <c r="T79" s="59" t="s">
        <v>115</v>
      </c>
      <c r="U79" s="127"/>
      <c r="V79" s="127"/>
      <c r="W79" s="127"/>
      <c r="X79" s="127"/>
      <c r="Y79" s="127"/>
      <c r="Z79" s="127"/>
      <c r="AA79" s="127"/>
      <c r="AB79" s="127"/>
      <c r="AC79" s="127"/>
      <c r="AD79" s="127"/>
      <c r="AE79" s="127"/>
    </row>
    <row r="80" spans="1:63" s="2" customFormat="1" ht="22.8" customHeight="1">
      <c r="A80" s="32"/>
      <c r="B80" s="33"/>
      <c r="C80" s="64" t="s">
        <v>116</v>
      </c>
      <c r="D80" s="32"/>
      <c r="E80" s="32"/>
      <c r="F80" s="32"/>
      <c r="G80" s="32"/>
      <c r="H80" s="32"/>
      <c r="I80" s="91"/>
      <c r="J80" s="134">
        <f>BK80</f>
        <v>0</v>
      </c>
      <c r="K80" s="32"/>
      <c r="L80" s="33"/>
      <c r="M80" s="60"/>
      <c r="N80" s="51"/>
      <c r="O80" s="61"/>
      <c r="P80" s="135">
        <f>P81</f>
        <v>0</v>
      </c>
      <c r="Q80" s="61"/>
      <c r="R80" s="135">
        <f>R81</f>
        <v>0</v>
      </c>
      <c r="S80" s="61"/>
      <c r="T80" s="136">
        <f>T81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T80" s="17" t="s">
        <v>68</v>
      </c>
      <c r="AU80" s="17" t="s">
        <v>92</v>
      </c>
      <c r="BK80" s="137">
        <f>BK81</f>
        <v>0</v>
      </c>
    </row>
    <row r="81" spans="1:65" s="12" customFormat="1" ht="25.95" customHeight="1">
      <c r="B81" s="138"/>
      <c r="D81" s="139" t="s">
        <v>68</v>
      </c>
      <c r="E81" s="140" t="s">
        <v>426</v>
      </c>
      <c r="F81" s="140" t="s">
        <v>427</v>
      </c>
      <c r="I81" s="141"/>
      <c r="J81" s="142">
        <f>BK81</f>
        <v>0</v>
      </c>
      <c r="L81" s="138"/>
      <c r="M81" s="143"/>
      <c r="N81" s="144"/>
      <c r="O81" s="144"/>
      <c r="P81" s="145">
        <f>SUM(P82:P94)</f>
        <v>0</v>
      </c>
      <c r="Q81" s="144"/>
      <c r="R81" s="145">
        <f>SUM(R82:R94)</f>
        <v>0</v>
      </c>
      <c r="S81" s="144"/>
      <c r="T81" s="146">
        <f>SUM(T82:T94)</f>
        <v>0</v>
      </c>
      <c r="AR81" s="139" t="s">
        <v>77</v>
      </c>
      <c r="AT81" s="147" t="s">
        <v>68</v>
      </c>
      <c r="AU81" s="147" t="s">
        <v>69</v>
      </c>
      <c r="AY81" s="139" t="s">
        <v>119</v>
      </c>
      <c r="BK81" s="148">
        <f>SUM(BK82:BK94)</f>
        <v>0</v>
      </c>
    </row>
    <row r="82" spans="1:65" s="2" customFormat="1" ht="14.4" customHeight="1">
      <c r="A82" s="32"/>
      <c r="B82" s="151"/>
      <c r="C82" s="152" t="s">
        <v>77</v>
      </c>
      <c r="D82" s="152" t="s">
        <v>121</v>
      </c>
      <c r="E82" s="153" t="s">
        <v>428</v>
      </c>
      <c r="F82" s="154" t="s">
        <v>429</v>
      </c>
      <c r="G82" s="155" t="s">
        <v>430</v>
      </c>
      <c r="H82" s="156">
        <v>1</v>
      </c>
      <c r="I82" s="157"/>
      <c r="J82" s="158">
        <f t="shared" ref="J82:J94" si="0">ROUND(I82*H82,2)</f>
        <v>0</v>
      </c>
      <c r="K82" s="154" t="s">
        <v>3</v>
      </c>
      <c r="L82" s="33"/>
      <c r="M82" s="159" t="s">
        <v>3</v>
      </c>
      <c r="N82" s="160" t="s">
        <v>40</v>
      </c>
      <c r="O82" s="53"/>
      <c r="P82" s="161">
        <f t="shared" ref="P82:P94" si="1">O82*H82</f>
        <v>0</v>
      </c>
      <c r="Q82" s="161">
        <v>0</v>
      </c>
      <c r="R82" s="161">
        <f t="shared" ref="R82:R94" si="2">Q82*H82</f>
        <v>0</v>
      </c>
      <c r="S82" s="161">
        <v>0</v>
      </c>
      <c r="T82" s="162">
        <f t="shared" ref="T82:T94" si="3"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3" t="s">
        <v>125</v>
      </c>
      <c r="AT82" s="163" t="s">
        <v>121</v>
      </c>
      <c r="AU82" s="163" t="s">
        <v>77</v>
      </c>
      <c r="AY82" s="17" t="s">
        <v>119</v>
      </c>
      <c r="BE82" s="164">
        <f t="shared" ref="BE82:BE94" si="4">IF(N82="základní",J82,0)</f>
        <v>0</v>
      </c>
      <c r="BF82" s="164">
        <f t="shared" ref="BF82:BF94" si="5">IF(N82="snížená",J82,0)</f>
        <v>0</v>
      </c>
      <c r="BG82" s="164">
        <f t="shared" ref="BG82:BG94" si="6">IF(N82="zákl. přenesená",J82,0)</f>
        <v>0</v>
      </c>
      <c r="BH82" s="164">
        <f t="shared" ref="BH82:BH94" si="7">IF(N82="sníž. přenesená",J82,0)</f>
        <v>0</v>
      </c>
      <c r="BI82" s="164">
        <f t="shared" ref="BI82:BI94" si="8">IF(N82="nulová",J82,0)</f>
        <v>0</v>
      </c>
      <c r="BJ82" s="17" t="s">
        <v>77</v>
      </c>
      <c r="BK82" s="164">
        <f t="shared" ref="BK82:BK94" si="9">ROUND(I82*H82,2)</f>
        <v>0</v>
      </c>
      <c r="BL82" s="17" t="s">
        <v>125</v>
      </c>
      <c r="BM82" s="163" t="s">
        <v>431</v>
      </c>
    </row>
    <row r="83" spans="1:65" s="2" customFormat="1" ht="14.4" customHeight="1">
      <c r="A83" s="32"/>
      <c r="B83" s="151"/>
      <c r="C83" s="152" t="s">
        <v>79</v>
      </c>
      <c r="D83" s="152" t="s">
        <v>121</v>
      </c>
      <c r="E83" s="153" t="s">
        <v>432</v>
      </c>
      <c r="F83" s="154" t="s">
        <v>433</v>
      </c>
      <c r="G83" s="155" t="s">
        <v>430</v>
      </c>
      <c r="H83" s="156">
        <v>1</v>
      </c>
      <c r="I83" s="157"/>
      <c r="J83" s="158">
        <f t="shared" si="0"/>
        <v>0</v>
      </c>
      <c r="K83" s="154" t="s">
        <v>3</v>
      </c>
      <c r="L83" s="33"/>
      <c r="M83" s="159" t="s">
        <v>3</v>
      </c>
      <c r="N83" s="160" t="s">
        <v>40</v>
      </c>
      <c r="O83" s="53"/>
      <c r="P83" s="161">
        <f t="shared" si="1"/>
        <v>0</v>
      </c>
      <c r="Q83" s="161">
        <v>0</v>
      </c>
      <c r="R83" s="161">
        <f t="shared" si="2"/>
        <v>0</v>
      </c>
      <c r="S83" s="161">
        <v>0</v>
      </c>
      <c r="T83" s="162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3" t="s">
        <v>125</v>
      </c>
      <c r="AT83" s="163" t="s">
        <v>121</v>
      </c>
      <c r="AU83" s="163" t="s">
        <v>77</v>
      </c>
      <c r="AY83" s="17" t="s">
        <v>119</v>
      </c>
      <c r="BE83" s="164">
        <f t="shared" si="4"/>
        <v>0</v>
      </c>
      <c r="BF83" s="164">
        <f t="shared" si="5"/>
        <v>0</v>
      </c>
      <c r="BG83" s="164">
        <f t="shared" si="6"/>
        <v>0</v>
      </c>
      <c r="BH83" s="164">
        <f t="shared" si="7"/>
        <v>0</v>
      </c>
      <c r="BI83" s="164">
        <f t="shared" si="8"/>
        <v>0</v>
      </c>
      <c r="BJ83" s="17" t="s">
        <v>77</v>
      </c>
      <c r="BK83" s="164">
        <f t="shared" si="9"/>
        <v>0</v>
      </c>
      <c r="BL83" s="17" t="s">
        <v>125</v>
      </c>
      <c r="BM83" s="163" t="s">
        <v>434</v>
      </c>
    </row>
    <row r="84" spans="1:65" s="2" customFormat="1" ht="14.4" customHeight="1">
      <c r="A84" s="32"/>
      <c r="B84" s="151"/>
      <c r="C84" s="152" t="s">
        <v>138</v>
      </c>
      <c r="D84" s="152" t="s">
        <v>121</v>
      </c>
      <c r="E84" s="153" t="s">
        <v>435</v>
      </c>
      <c r="F84" s="154" t="s">
        <v>436</v>
      </c>
      <c r="G84" s="155" t="s">
        <v>430</v>
      </c>
      <c r="H84" s="156">
        <v>1</v>
      </c>
      <c r="I84" s="157"/>
      <c r="J84" s="158">
        <f t="shared" si="0"/>
        <v>0</v>
      </c>
      <c r="K84" s="154" t="s">
        <v>3</v>
      </c>
      <c r="L84" s="33"/>
      <c r="M84" s="159" t="s">
        <v>3</v>
      </c>
      <c r="N84" s="160" t="s">
        <v>40</v>
      </c>
      <c r="O84" s="53"/>
      <c r="P84" s="161">
        <f t="shared" si="1"/>
        <v>0</v>
      </c>
      <c r="Q84" s="161">
        <v>0</v>
      </c>
      <c r="R84" s="161">
        <f t="shared" si="2"/>
        <v>0</v>
      </c>
      <c r="S84" s="161">
        <v>0</v>
      </c>
      <c r="T84" s="162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3" t="s">
        <v>125</v>
      </c>
      <c r="AT84" s="163" t="s">
        <v>121</v>
      </c>
      <c r="AU84" s="163" t="s">
        <v>77</v>
      </c>
      <c r="AY84" s="17" t="s">
        <v>119</v>
      </c>
      <c r="BE84" s="164">
        <f t="shared" si="4"/>
        <v>0</v>
      </c>
      <c r="BF84" s="164">
        <f t="shared" si="5"/>
        <v>0</v>
      </c>
      <c r="BG84" s="164">
        <f t="shared" si="6"/>
        <v>0</v>
      </c>
      <c r="BH84" s="164">
        <f t="shared" si="7"/>
        <v>0</v>
      </c>
      <c r="BI84" s="164">
        <f t="shared" si="8"/>
        <v>0</v>
      </c>
      <c r="BJ84" s="17" t="s">
        <v>77</v>
      </c>
      <c r="BK84" s="164">
        <f t="shared" si="9"/>
        <v>0</v>
      </c>
      <c r="BL84" s="17" t="s">
        <v>125</v>
      </c>
      <c r="BM84" s="163" t="s">
        <v>437</v>
      </c>
    </row>
    <row r="85" spans="1:65" s="2" customFormat="1" ht="14.4" customHeight="1">
      <c r="A85" s="32"/>
      <c r="B85" s="151"/>
      <c r="C85" s="152" t="s">
        <v>147</v>
      </c>
      <c r="D85" s="152" t="s">
        <v>121</v>
      </c>
      <c r="E85" s="153" t="s">
        <v>438</v>
      </c>
      <c r="F85" s="154" t="s">
        <v>439</v>
      </c>
      <c r="G85" s="155" t="s">
        <v>430</v>
      </c>
      <c r="H85" s="156">
        <v>1</v>
      </c>
      <c r="I85" s="157"/>
      <c r="J85" s="158">
        <f t="shared" si="0"/>
        <v>0</v>
      </c>
      <c r="K85" s="154" t="s">
        <v>3</v>
      </c>
      <c r="L85" s="33"/>
      <c r="M85" s="159" t="s">
        <v>3</v>
      </c>
      <c r="N85" s="160" t="s">
        <v>40</v>
      </c>
      <c r="O85" s="53"/>
      <c r="P85" s="161">
        <f t="shared" si="1"/>
        <v>0</v>
      </c>
      <c r="Q85" s="161">
        <v>0</v>
      </c>
      <c r="R85" s="161">
        <f t="shared" si="2"/>
        <v>0</v>
      </c>
      <c r="S85" s="161">
        <v>0</v>
      </c>
      <c r="T85" s="162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3" t="s">
        <v>125</v>
      </c>
      <c r="AT85" s="163" t="s">
        <v>121</v>
      </c>
      <c r="AU85" s="163" t="s">
        <v>77</v>
      </c>
      <c r="AY85" s="17" t="s">
        <v>119</v>
      </c>
      <c r="BE85" s="164">
        <f t="shared" si="4"/>
        <v>0</v>
      </c>
      <c r="BF85" s="164">
        <f t="shared" si="5"/>
        <v>0</v>
      </c>
      <c r="BG85" s="164">
        <f t="shared" si="6"/>
        <v>0</v>
      </c>
      <c r="BH85" s="164">
        <f t="shared" si="7"/>
        <v>0</v>
      </c>
      <c r="BI85" s="164">
        <f t="shared" si="8"/>
        <v>0</v>
      </c>
      <c r="BJ85" s="17" t="s">
        <v>77</v>
      </c>
      <c r="BK85" s="164">
        <f t="shared" si="9"/>
        <v>0</v>
      </c>
      <c r="BL85" s="17" t="s">
        <v>125</v>
      </c>
      <c r="BM85" s="163" t="s">
        <v>440</v>
      </c>
    </row>
    <row r="86" spans="1:65" s="2" customFormat="1" ht="14.4" customHeight="1">
      <c r="A86" s="32"/>
      <c r="B86" s="151"/>
      <c r="C86" s="152" t="s">
        <v>155</v>
      </c>
      <c r="D86" s="152" t="s">
        <v>121</v>
      </c>
      <c r="E86" s="153" t="s">
        <v>441</v>
      </c>
      <c r="F86" s="154" t="s">
        <v>442</v>
      </c>
      <c r="G86" s="155" t="s">
        <v>430</v>
      </c>
      <c r="H86" s="156">
        <v>1</v>
      </c>
      <c r="I86" s="157"/>
      <c r="J86" s="158">
        <f t="shared" si="0"/>
        <v>0</v>
      </c>
      <c r="K86" s="154" t="s">
        <v>3</v>
      </c>
      <c r="L86" s="33"/>
      <c r="M86" s="159" t="s">
        <v>3</v>
      </c>
      <c r="N86" s="160" t="s">
        <v>40</v>
      </c>
      <c r="O86" s="53"/>
      <c r="P86" s="161">
        <f t="shared" si="1"/>
        <v>0</v>
      </c>
      <c r="Q86" s="161">
        <v>0</v>
      </c>
      <c r="R86" s="161">
        <f t="shared" si="2"/>
        <v>0</v>
      </c>
      <c r="S86" s="161">
        <v>0</v>
      </c>
      <c r="T86" s="162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3" t="s">
        <v>125</v>
      </c>
      <c r="AT86" s="163" t="s">
        <v>121</v>
      </c>
      <c r="AU86" s="163" t="s">
        <v>77</v>
      </c>
      <c r="AY86" s="17" t="s">
        <v>119</v>
      </c>
      <c r="BE86" s="164">
        <f t="shared" si="4"/>
        <v>0</v>
      </c>
      <c r="BF86" s="164">
        <f t="shared" si="5"/>
        <v>0</v>
      </c>
      <c r="BG86" s="164">
        <f t="shared" si="6"/>
        <v>0</v>
      </c>
      <c r="BH86" s="164">
        <f t="shared" si="7"/>
        <v>0</v>
      </c>
      <c r="BI86" s="164">
        <f t="shared" si="8"/>
        <v>0</v>
      </c>
      <c r="BJ86" s="17" t="s">
        <v>77</v>
      </c>
      <c r="BK86" s="164">
        <f t="shared" si="9"/>
        <v>0</v>
      </c>
      <c r="BL86" s="17" t="s">
        <v>125</v>
      </c>
      <c r="BM86" s="163" t="s">
        <v>443</v>
      </c>
    </row>
    <row r="87" spans="1:65" s="2" customFormat="1" ht="14.4" customHeight="1">
      <c r="A87" s="32"/>
      <c r="B87" s="151"/>
      <c r="C87" s="152" t="s">
        <v>159</v>
      </c>
      <c r="D87" s="152" t="s">
        <v>121</v>
      </c>
      <c r="E87" s="153" t="s">
        <v>444</v>
      </c>
      <c r="F87" s="154" t="s">
        <v>445</v>
      </c>
      <c r="G87" s="155" t="s">
        <v>430</v>
      </c>
      <c r="H87" s="156">
        <v>1</v>
      </c>
      <c r="I87" s="157"/>
      <c r="J87" s="158">
        <f t="shared" si="0"/>
        <v>0</v>
      </c>
      <c r="K87" s="154" t="s">
        <v>3</v>
      </c>
      <c r="L87" s="33"/>
      <c r="M87" s="159" t="s">
        <v>3</v>
      </c>
      <c r="N87" s="160" t="s">
        <v>40</v>
      </c>
      <c r="O87" s="53"/>
      <c r="P87" s="161">
        <f t="shared" si="1"/>
        <v>0</v>
      </c>
      <c r="Q87" s="161">
        <v>0</v>
      </c>
      <c r="R87" s="161">
        <f t="shared" si="2"/>
        <v>0</v>
      </c>
      <c r="S87" s="161">
        <v>0</v>
      </c>
      <c r="T87" s="162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3" t="s">
        <v>125</v>
      </c>
      <c r="AT87" s="163" t="s">
        <v>121</v>
      </c>
      <c r="AU87" s="163" t="s">
        <v>77</v>
      </c>
      <c r="AY87" s="17" t="s">
        <v>119</v>
      </c>
      <c r="BE87" s="164">
        <f t="shared" si="4"/>
        <v>0</v>
      </c>
      <c r="BF87" s="164">
        <f t="shared" si="5"/>
        <v>0</v>
      </c>
      <c r="BG87" s="164">
        <f t="shared" si="6"/>
        <v>0</v>
      </c>
      <c r="BH87" s="164">
        <f t="shared" si="7"/>
        <v>0</v>
      </c>
      <c r="BI87" s="164">
        <f t="shared" si="8"/>
        <v>0</v>
      </c>
      <c r="BJ87" s="17" t="s">
        <v>77</v>
      </c>
      <c r="BK87" s="164">
        <f t="shared" si="9"/>
        <v>0</v>
      </c>
      <c r="BL87" s="17" t="s">
        <v>125</v>
      </c>
      <c r="BM87" s="163" t="s">
        <v>446</v>
      </c>
    </row>
    <row r="88" spans="1:65" s="2" customFormat="1" ht="14.4" customHeight="1">
      <c r="A88" s="32"/>
      <c r="B88" s="151"/>
      <c r="C88" s="152" t="s">
        <v>163</v>
      </c>
      <c r="D88" s="152" t="s">
        <v>121</v>
      </c>
      <c r="E88" s="153" t="s">
        <v>447</v>
      </c>
      <c r="F88" s="154" t="s">
        <v>448</v>
      </c>
      <c r="G88" s="155" t="s">
        <v>430</v>
      </c>
      <c r="H88" s="156">
        <v>1</v>
      </c>
      <c r="I88" s="157"/>
      <c r="J88" s="158">
        <f t="shared" si="0"/>
        <v>0</v>
      </c>
      <c r="K88" s="154" t="s">
        <v>3</v>
      </c>
      <c r="L88" s="33"/>
      <c r="M88" s="159" t="s">
        <v>3</v>
      </c>
      <c r="N88" s="160" t="s">
        <v>40</v>
      </c>
      <c r="O88" s="53"/>
      <c r="P88" s="161">
        <f t="shared" si="1"/>
        <v>0</v>
      </c>
      <c r="Q88" s="161">
        <v>0</v>
      </c>
      <c r="R88" s="161">
        <f t="shared" si="2"/>
        <v>0</v>
      </c>
      <c r="S88" s="161">
        <v>0</v>
      </c>
      <c r="T88" s="162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3" t="s">
        <v>125</v>
      </c>
      <c r="AT88" s="163" t="s">
        <v>121</v>
      </c>
      <c r="AU88" s="163" t="s">
        <v>77</v>
      </c>
      <c r="AY88" s="17" t="s">
        <v>119</v>
      </c>
      <c r="BE88" s="164">
        <f t="shared" si="4"/>
        <v>0</v>
      </c>
      <c r="BF88" s="164">
        <f t="shared" si="5"/>
        <v>0</v>
      </c>
      <c r="BG88" s="164">
        <f t="shared" si="6"/>
        <v>0</v>
      </c>
      <c r="BH88" s="164">
        <f t="shared" si="7"/>
        <v>0</v>
      </c>
      <c r="BI88" s="164">
        <f t="shared" si="8"/>
        <v>0</v>
      </c>
      <c r="BJ88" s="17" t="s">
        <v>77</v>
      </c>
      <c r="BK88" s="164">
        <f t="shared" si="9"/>
        <v>0</v>
      </c>
      <c r="BL88" s="17" t="s">
        <v>125</v>
      </c>
      <c r="BM88" s="163" t="s">
        <v>449</v>
      </c>
    </row>
    <row r="89" spans="1:65" s="2" customFormat="1" ht="14.4" customHeight="1">
      <c r="A89" s="32"/>
      <c r="B89" s="151"/>
      <c r="C89" s="152" t="s">
        <v>171</v>
      </c>
      <c r="D89" s="152" t="s">
        <v>121</v>
      </c>
      <c r="E89" s="153" t="s">
        <v>450</v>
      </c>
      <c r="F89" s="154" t="s">
        <v>451</v>
      </c>
      <c r="G89" s="155" t="s">
        <v>430</v>
      </c>
      <c r="H89" s="156">
        <v>1</v>
      </c>
      <c r="I89" s="157"/>
      <c r="J89" s="158">
        <f t="shared" si="0"/>
        <v>0</v>
      </c>
      <c r="K89" s="154" t="s">
        <v>3</v>
      </c>
      <c r="L89" s="33"/>
      <c r="M89" s="159" t="s">
        <v>3</v>
      </c>
      <c r="N89" s="160" t="s">
        <v>40</v>
      </c>
      <c r="O89" s="53"/>
      <c r="P89" s="161">
        <f t="shared" si="1"/>
        <v>0</v>
      </c>
      <c r="Q89" s="161">
        <v>0</v>
      </c>
      <c r="R89" s="161">
        <f t="shared" si="2"/>
        <v>0</v>
      </c>
      <c r="S89" s="161">
        <v>0</v>
      </c>
      <c r="T89" s="162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3" t="s">
        <v>125</v>
      </c>
      <c r="AT89" s="163" t="s">
        <v>121</v>
      </c>
      <c r="AU89" s="163" t="s">
        <v>77</v>
      </c>
      <c r="AY89" s="17" t="s">
        <v>119</v>
      </c>
      <c r="BE89" s="164">
        <f t="shared" si="4"/>
        <v>0</v>
      </c>
      <c r="BF89" s="164">
        <f t="shared" si="5"/>
        <v>0</v>
      </c>
      <c r="BG89" s="164">
        <f t="shared" si="6"/>
        <v>0</v>
      </c>
      <c r="BH89" s="164">
        <f t="shared" si="7"/>
        <v>0</v>
      </c>
      <c r="BI89" s="164">
        <f t="shared" si="8"/>
        <v>0</v>
      </c>
      <c r="BJ89" s="17" t="s">
        <v>77</v>
      </c>
      <c r="BK89" s="164">
        <f t="shared" si="9"/>
        <v>0</v>
      </c>
      <c r="BL89" s="17" t="s">
        <v>125</v>
      </c>
      <c r="BM89" s="163" t="s">
        <v>452</v>
      </c>
    </row>
    <row r="90" spans="1:65" s="2" customFormat="1" ht="14.4" customHeight="1">
      <c r="A90" s="32"/>
      <c r="B90" s="151"/>
      <c r="C90" s="152" t="s">
        <v>175</v>
      </c>
      <c r="D90" s="152" t="s">
        <v>121</v>
      </c>
      <c r="E90" s="153" t="s">
        <v>453</v>
      </c>
      <c r="F90" s="154" t="s">
        <v>454</v>
      </c>
      <c r="G90" s="155" t="s">
        <v>430</v>
      </c>
      <c r="H90" s="156">
        <v>1</v>
      </c>
      <c r="I90" s="157"/>
      <c r="J90" s="158">
        <f t="shared" si="0"/>
        <v>0</v>
      </c>
      <c r="K90" s="154" t="s">
        <v>3</v>
      </c>
      <c r="L90" s="33"/>
      <c r="M90" s="159" t="s">
        <v>3</v>
      </c>
      <c r="N90" s="160" t="s">
        <v>40</v>
      </c>
      <c r="O90" s="53"/>
      <c r="P90" s="161">
        <f t="shared" si="1"/>
        <v>0</v>
      </c>
      <c r="Q90" s="161">
        <v>0</v>
      </c>
      <c r="R90" s="161">
        <f t="shared" si="2"/>
        <v>0</v>
      </c>
      <c r="S90" s="161">
        <v>0</v>
      </c>
      <c r="T90" s="162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3" t="s">
        <v>125</v>
      </c>
      <c r="AT90" s="163" t="s">
        <v>121</v>
      </c>
      <c r="AU90" s="163" t="s">
        <v>77</v>
      </c>
      <c r="AY90" s="17" t="s">
        <v>119</v>
      </c>
      <c r="BE90" s="164">
        <f t="shared" si="4"/>
        <v>0</v>
      </c>
      <c r="BF90" s="164">
        <f t="shared" si="5"/>
        <v>0</v>
      </c>
      <c r="BG90" s="164">
        <f t="shared" si="6"/>
        <v>0</v>
      </c>
      <c r="BH90" s="164">
        <f t="shared" si="7"/>
        <v>0</v>
      </c>
      <c r="BI90" s="164">
        <f t="shared" si="8"/>
        <v>0</v>
      </c>
      <c r="BJ90" s="17" t="s">
        <v>77</v>
      </c>
      <c r="BK90" s="164">
        <f t="shared" si="9"/>
        <v>0</v>
      </c>
      <c r="BL90" s="17" t="s">
        <v>125</v>
      </c>
      <c r="BM90" s="163" t="s">
        <v>455</v>
      </c>
    </row>
    <row r="91" spans="1:65" s="2" customFormat="1" ht="19.2" customHeight="1">
      <c r="A91" s="32"/>
      <c r="B91" s="151"/>
      <c r="C91" s="152" t="s">
        <v>182</v>
      </c>
      <c r="D91" s="152" t="s">
        <v>121</v>
      </c>
      <c r="E91" s="153" t="s">
        <v>456</v>
      </c>
      <c r="F91" s="154" t="s">
        <v>457</v>
      </c>
      <c r="G91" s="155" t="s">
        <v>430</v>
      </c>
      <c r="H91" s="156">
        <v>1</v>
      </c>
      <c r="I91" s="157"/>
      <c r="J91" s="158">
        <f t="shared" si="0"/>
        <v>0</v>
      </c>
      <c r="K91" s="154" t="s">
        <v>3</v>
      </c>
      <c r="L91" s="33"/>
      <c r="M91" s="159" t="s">
        <v>3</v>
      </c>
      <c r="N91" s="160" t="s">
        <v>40</v>
      </c>
      <c r="O91" s="53"/>
      <c r="P91" s="161">
        <f t="shared" si="1"/>
        <v>0</v>
      </c>
      <c r="Q91" s="161">
        <v>0</v>
      </c>
      <c r="R91" s="161">
        <f t="shared" si="2"/>
        <v>0</v>
      </c>
      <c r="S91" s="161">
        <v>0</v>
      </c>
      <c r="T91" s="162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3" t="s">
        <v>125</v>
      </c>
      <c r="AT91" s="163" t="s">
        <v>121</v>
      </c>
      <c r="AU91" s="163" t="s">
        <v>77</v>
      </c>
      <c r="AY91" s="17" t="s">
        <v>119</v>
      </c>
      <c r="BE91" s="164">
        <f t="shared" si="4"/>
        <v>0</v>
      </c>
      <c r="BF91" s="164">
        <f t="shared" si="5"/>
        <v>0</v>
      </c>
      <c r="BG91" s="164">
        <f t="shared" si="6"/>
        <v>0</v>
      </c>
      <c r="BH91" s="164">
        <f t="shared" si="7"/>
        <v>0</v>
      </c>
      <c r="BI91" s="164">
        <f t="shared" si="8"/>
        <v>0</v>
      </c>
      <c r="BJ91" s="17" t="s">
        <v>77</v>
      </c>
      <c r="BK91" s="164">
        <f t="shared" si="9"/>
        <v>0</v>
      </c>
      <c r="BL91" s="17" t="s">
        <v>125</v>
      </c>
      <c r="BM91" s="163" t="s">
        <v>458</v>
      </c>
    </row>
    <row r="92" spans="1:65" s="2" customFormat="1" ht="14.4" customHeight="1">
      <c r="A92" s="32"/>
      <c r="B92" s="151"/>
      <c r="C92" s="152" t="s">
        <v>186</v>
      </c>
      <c r="D92" s="152" t="s">
        <v>121</v>
      </c>
      <c r="E92" s="153" t="s">
        <v>459</v>
      </c>
      <c r="F92" s="154" t="s">
        <v>460</v>
      </c>
      <c r="G92" s="155" t="s">
        <v>430</v>
      </c>
      <c r="H92" s="156">
        <v>1</v>
      </c>
      <c r="I92" s="157"/>
      <c r="J92" s="158">
        <f t="shared" si="0"/>
        <v>0</v>
      </c>
      <c r="K92" s="154" t="s">
        <v>3</v>
      </c>
      <c r="L92" s="33"/>
      <c r="M92" s="159" t="s">
        <v>3</v>
      </c>
      <c r="N92" s="160" t="s">
        <v>40</v>
      </c>
      <c r="O92" s="53"/>
      <c r="P92" s="161">
        <f t="shared" si="1"/>
        <v>0</v>
      </c>
      <c r="Q92" s="161">
        <v>0</v>
      </c>
      <c r="R92" s="161">
        <f t="shared" si="2"/>
        <v>0</v>
      </c>
      <c r="S92" s="161">
        <v>0</v>
      </c>
      <c r="T92" s="162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3" t="s">
        <v>125</v>
      </c>
      <c r="AT92" s="163" t="s">
        <v>121</v>
      </c>
      <c r="AU92" s="163" t="s">
        <v>77</v>
      </c>
      <c r="AY92" s="17" t="s">
        <v>119</v>
      </c>
      <c r="BE92" s="164">
        <f t="shared" si="4"/>
        <v>0</v>
      </c>
      <c r="BF92" s="164">
        <f t="shared" si="5"/>
        <v>0</v>
      </c>
      <c r="BG92" s="164">
        <f t="shared" si="6"/>
        <v>0</v>
      </c>
      <c r="BH92" s="164">
        <f t="shared" si="7"/>
        <v>0</v>
      </c>
      <c r="BI92" s="164">
        <f t="shared" si="8"/>
        <v>0</v>
      </c>
      <c r="BJ92" s="17" t="s">
        <v>77</v>
      </c>
      <c r="BK92" s="164">
        <f t="shared" si="9"/>
        <v>0</v>
      </c>
      <c r="BL92" s="17" t="s">
        <v>125</v>
      </c>
      <c r="BM92" s="163" t="s">
        <v>461</v>
      </c>
    </row>
    <row r="93" spans="1:65" s="2" customFormat="1" ht="14.4" customHeight="1">
      <c r="A93" s="32"/>
      <c r="B93" s="151"/>
      <c r="C93" s="152" t="s">
        <v>197</v>
      </c>
      <c r="D93" s="152" t="s">
        <v>121</v>
      </c>
      <c r="E93" s="153" t="s">
        <v>462</v>
      </c>
      <c r="F93" s="154" t="s">
        <v>463</v>
      </c>
      <c r="G93" s="155" t="s">
        <v>430</v>
      </c>
      <c r="H93" s="156">
        <v>1</v>
      </c>
      <c r="I93" s="157"/>
      <c r="J93" s="158">
        <f t="shared" si="0"/>
        <v>0</v>
      </c>
      <c r="K93" s="154" t="s">
        <v>3</v>
      </c>
      <c r="L93" s="33"/>
      <c r="M93" s="159" t="s">
        <v>3</v>
      </c>
      <c r="N93" s="160" t="s">
        <v>40</v>
      </c>
      <c r="O93" s="53"/>
      <c r="P93" s="161">
        <f t="shared" si="1"/>
        <v>0</v>
      </c>
      <c r="Q93" s="161">
        <v>0</v>
      </c>
      <c r="R93" s="161">
        <f t="shared" si="2"/>
        <v>0</v>
      </c>
      <c r="S93" s="161">
        <v>0</v>
      </c>
      <c r="T93" s="162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3" t="s">
        <v>125</v>
      </c>
      <c r="AT93" s="163" t="s">
        <v>121</v>
      </c>
      <c r="AU93" s="163" t="s">
        <v>77</v>
      </c>
      <c r="AY93" s="17" t="s">
        <v>119</v>
      </c>
      <c r="BE93" s="164">
        <f t="shared" si="4"/>
        <v>0</v>
      </c>
      <c r="BF93" s="164">
        <f t="shared" si="5"/>
        <v>0</v>
      </c>
      <c r="BG93" s="164">
        <f t="shared" si="6"/>
        <v>0</v>
      </c>
      <c r="BH93" s="164">
        <f t="shared" si="7"/>
        <v>0</v>
      </c>
      <c r="BI93" s="164">
        <f t="shared" si="8"/>
        <v>0</v>
      </c>
      <c r="BJ93" s="17" t="s">
        <v>77</v>
      </c>
      <c r="BK93" s="164">
        <f t="shared" si="9"/>
        <v>0</v>
      </c>
      <c r="BL93" s="17" t="s">
        <v>125</v>
      </c>
      <c r="BM93" s="163" t="s">
        <v>464</v>
      </c>
    </row>
    <row r="94" spans="1:65" s="2" customFormat="1" ht="19.2" customHeight="1">
      <c r="A94" s="32"/>
      <c r="B94" s="151"/>
      <c r="C94" s="152" t="s">
        <v>201</v>
      </c>
      <c r="D94" s="152" t="s">
        <v>121</v>
      </c>
      <c r="E94" s="153" t="s">
        <v>465</v>
      </c>
      <c r="F94" s="154" t="s">
        <v>466</v>
      </c>
      <c r="G94" s="155" t="s">
        <v>430</v>
      </c>
      <c r="H94" s="156">
        <v>1</v>
      </c>
      <c r="I94" s="157"/>
      <c r="J94" s="158">
        <f t="shared" si="0"/>
        <v>0</v>
      </c>
      <c r="K94" s="154" t="s">
        <v>3</v>
      </c>
      <c r="L94" s="33"/>
      <c r="M94" s="192" t="s">
        <v>3</v>
      </c>
      <c r="N94" s="193" t="s">
        <v>40</v>
      </c>
      <c r="O94" s="194"/>
      <c r="P94" s="195">
        <f t="shared" si="1"/>
        <v>0</v>
      </c>
      <c r="Q94" s="195">
        <v>0</v>
      </c>
      <c r="R94" s="195">
        <f t="shared" si="2"/>
        <v>0</v>
      </c>
      <c r="S94" s="195">
        <v>0</v>
      </c>
      <c r="T94" s="196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3" t="s">
        <v>125</v>
      </c>
      <c r="AT94" s="163" t="s">
        <v>121</v>
      </c>
      <c r="AU94" s="163" t="s">
        <v>77</v>
      </c>
      <c r="AY94" s="17" t="s">
        <v>119</v>
      </c>
      <c r="BE94" s="164">
        <f t="shared" si="4"/>
        <v>0</v>
      </c>
      <c r="BF94" s="164">
        <f t="shared" si="5"/>
        <v>0</v>
      </c>
      <c r="BG94" s="164">
        <f t="shared" si="6"/>
        <v>0</v>
      </c>
      <c r="BH94" s="164">
        <f t="shared" si="7"/>
        <v>0</v>
      </c>
      <c r="BI94" s="164">
        <f t="shared" si="8"/>
        <v>0</v>
      </c>
      <c r="BJ94" s="17" t="s">
        <v>77</v>
      </c>
      <c r="BK94" s="164">
        <f t="shared" si="9"/>
        <v>0</v>
      </c>
      <c r="BL94" s="17" t="s">
        <v>125</v>
      </c>
      <c r="BM94" s="163" t="s">
        <v>467</v>
      </c>
    </row>
    <row r="95" spans="1:65" s="2" customFormat="1" ht="6.9" customHeight="1">
      <c r="A95" s="32"/>
      <c r="B95" s="42"/>
      <c r="C95" s="43"/>
      <c r="D95" s="43"/>
      <c r="E95" s="43"/>
      <c r="F95" s="43"/>
      <c r="G95" s="43"/>
      <c r="H95" s="43"/>
      <c r="I95" s="111"/>
      <c r="J95" s="43"/>
      <c r="K95" s="43"/>
      <c r="L95" s="33"/>
      <c r="M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</sheetData>
  <autoFilter ref="C79:K94" xr:uid="{00000000-0009-0000-0000-000003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197" customWidth="1"/>
    <col min="2" max="2" width="1.7109375" style="197" customWidth="1"/>
    <col min="3" max="4" width="5" style="197" customWidth="1"/>
    <col min="5" max="5" width="11.7109375" style="197" customWidth="1"/>
    <col min="6" max="6" width="9.140625" style="197" customWidth="1"/>
    <col min="7" max="7" width="5" style="197" customWidth="1"/>
    <col min="8" max="8" width="77.85546875" style="197" customWidth="1"/>
    <col min="9" max="10" width="20" style="197" customWidth="1"/>
    <col min="11" max="11" width="1.7109375" style="197" customWidth="1"/>
  </cols>
  <sheetData>
    <row r="1" spans="2:11" s="1" customFormat="1" ht="37.5" customHeight="1"/>
    <row r="2" spans="2:11" s="1" customFormat="1" ht="7.5" customHeight="1">
      <c r="B2" s="198"/>
      <c r="C2" s="199"/>
      <c r="D2" s="199"/>
      <c r="E2" s="199"/>
      <c r="F2" s="199"/>
      <c r="G2" s="199"/>
      <c r="H2" s="199"/>
      <c r="I2" s="199"/>
      <c r="J2" s="199"/>
      <c r="K2" s="200"/>
    </row>
    <row r="3" spans="2:11" s="15" customFormat="1" ht="45" customHeight="1">
      <c r="B3" s="201"/>
      <c r="C3" s="320" t="s">
        <v>468</v>
      </c>
      <c r="D3" s="320"/>
      <c r="E3" s="320"/>
      <c r="F3" s="320"/>
      <c r="G3" s="320"/>
      <c r="H3" s="320"/>
      <c r="I3" s="320"/>
      <c r="J3" s="320"/>
      <c r="K3" s="202"/>
    </row>
    <row r="4" spans="2:11" s="1" customFormat="1" ht="25.5" customHeight="1">
      <c r="B4" s="203"/>
      <c r="C4" s="324" t="s">
        <v>469</v>
      </c>
      <c r="D4" s="324"/>
      <c r="E4" s="324"/>
      <c r="F4" s="324"/>
      <c r="G4" s="324"/>
      <c r="H4" s="324"/>
      <c r="I4" s="324"/>
      <c r="J4" s="324"/>
      <c r="K4" s="204"/>
    </row>
    <row r="5" spans="2:11" s="1" customFormat="1" ht="5.25" customHeight="1">
      <c r="B5" s="203"/>
      <c r="C5" s="205"/>
      <c r="D5" s="205"/>
      <c r="E5" s="205"/>
      <c r="F5" s="205"/>
      <c r="G5" s="205"/>
      <c r="H5" s="205"/>
      <c r="I5" s="205"/>
      <c r="J5" s="205"/>
      <c r="K5" s="204"/>
    </row>
    <row r="6" spans="2:11" s="1" customFormat="1" ht="15" customHeight="1">
      <c r="B6" s="203"/>
      <c r="C6" s="322" t="s">
        <v>470</v>
      </c>
      <c r="D6" s="322"/>
      <c r="E6" s="322"/>
      <c r="F6" s="322"/>
      <c r="G6" s="322"/>
      <c r="H6" s="322"/>
      <c r="I6" s="322"/>
      <c r="J6" s="322"/>
      <c r="K6" s="204"/>
    </row>
    <row r="7" spans="2:11" s="1" customFormat="1" ht="15" customHeight="1">
      <c r="B7" s="207"/>
      <c r="C7" s="322" t="s">
        <v>471</v>
      </c>
      <c r="D7" s="322"/>
      <c r="E7" s="322"/>
      <c r="F7" s="322"/>
      <c r="G7" s="322"/>
      <c r="H7" s="322"/>
      <c r="I7" s="322"/>
      <c r="J7" s="322"/>
      <c r="K7" s="204"/>
    </row>
    <row r="8" spans="2:11" s="1" customFormat="1" ht="12.75" customHeight="1">
      <c r="B8" s="207"/>
      <c r="C8" s="206"/>
      <c r="D8" s="206"/>
      <c r="E8" s="206"/>
      <c r="F8" s="206"/>
      <c r="G8" s="206"/>
      <c r="H8" s="206"/>
      <c r="I8" s="206"/>
      <c r="J8" s="206"/>
      <c r="K8" s="204"/>
    </row>
    <row r="9" spans="2:11" s="1" customFormat="1" ht="15" customHeight="1">
      <c r="B9" s="207"/>
      <c r="C9" s="322" t="s">
        <v>472</v>
      </c>
      <c r="D9" s="322"/>
      <c r="E9" s="322"/>
      <c r="F9" s="322"/>
      <c r="G9" s="322"/>
      <c r="H9" s="322"/>
      <c r="I9" s="322"/>
      <c r="J9" s="322"/>
      <c r="K9" s="204"/>
    </row>
    <row r="10" spans="2:11" s="1" customFormat="1" ht="15" customHeight="1">
      <c r="B10" s="207"/>
      <c r="C10" s="206"/>
      <c r="D10" s="322" t="s">
        <v>473</v>
      </c>
      <c r="E10" s="322"/>
      <c r="F10" s="322"/>
      <c r="G10" s="322"/>
      <c r="H10" s="322"/>
      <c r="I10" s="322"/>
      <c r="J10" s="322"/>
      <c r="K10" s="204"/>
    </row>
    <row r="11" spans="2:11" s="1" customFormat="1" ht="15" customHeight="1">
      <c r="B11" s="207"/>
      <c r="C11" s="208"/>
      <c r="D11" s="322" t="s">
        <v>474</v>
      </c>
      <c r="E11" s="322"/>
      <c r="F11" s="322"/>
      <c r="G11" s="322"/>
      <c r="H11" s="322"/>
      <c r="I11" s="322"/>
      <c r="J11" s="322"/>
      <c r="K11" s="204"/>
    </row>
    <row r="12" spans="2:11" s="1" customFormat="1" ht="15" customHeight="1">
      <c r="B12" s="207"/>
      <c r="C12" s="208"/>
      <c r="D12" s="206"/>
      <c r="E12" s="206"/>
      <c r="F12" s="206"/>
      <c r="G12" s="206"/>
      <c r="H12" s="206"/>
      <c r="I12" s="206"/>
      <c r="J12" s="206"/>
      <c r="K12" s="204"/>
    </row>
    <row r="13" spans="2:11" s="1" customFormat="1" ht="15" customHeight="1">
      <c r="B13" s="207"/>
      <c r="C13" s="208"/>
      <c r="D13" s="209" t="s">
        <v>475</v>
      </c>
      <c r="E13" s="206"/>
      <c r="F13" s="206"/>
      <c r="G13" s="206"/>
      <c r="H13" s="206"/>
      <c r="I13" s="206"/>
      <c r="J13" s="206"/>
      <c r="K13" s="204"/>
    </row>
    <row r="14" spans="2:11" s="1" customFormat="1" ht="12.75" customHeight="1">
      <c r="B14" s="207"/>
      <c r="C14" s="208"/>
      <c r="D14" s="208"/>
      <c r="E14" s="208"/>
      <c r="F14" s="208"/>
      <c r="G14" s="208"/>
      <c r="H14" s="208"/>
      <c r="I14" s="208"/>
      <c r="J14" s="208"/>
      <c r="K14" s="204"/>
    </row>
    <row r="15" spans="2:11" s="1" customFormat="1" ht="15" customHeight="1">
      <c r="B15" s="207"/>
      <c r="C15" s="208"/>
      <c r="D15" s="322" t="s">
        <v>476</v>
      </c>
      <c r="E15" s="322"/>
      <c r="F15" s="322"/>
      <c r="G15" s="322"/>
      <c r="H15" s="322"/>
      <c r="I15" s="322"/>
      <c r="J15" s="322"/>
      <c r="K15" s="204"/>
    </row>
    <row r="16" spans="2:11" s="1" customFormat="1" ht="15" customHeight="1">
      <c r="B16" s="207"/>
      <c r="C16" s="208"/>
      <c r="D16" s="322" t="s">
        <v>477</v>
      </c>
      <c r="E16" s="322"/>
      <c r="F16" s="322"/>
      <c r="G16" s="322"/>
      <c r="H16" s="322"/>
      <c r="I16" s="322"/>
      <c r="J16" s="322"/>
      <c r="K16" s="204"/>
    </row>
    <row r="17" spans="2:11" s="1" customFormat="1" ht="15" customHeight="1">
      <c r="B17" s="207"/>
      <c r="C17" s="208"/>
      <c r="D17" s="322" t="s">
        <v>478</v>
      </c>
      <c r="E17" s="322"/>
      <c r="F17" s="322"/>
      <c r="G17" s="322"/>
      <c r="H17" s="322"/>
      <c r="I17" s="322"/>
      <c r="J17" s="322"/>
      <c r="K17" s="204"/>
    </row>
    <row r="18" spans="2:11" s="1" customFormat="1" ht="15" customHeight="1">
      <c r="B18" s="207"/>
      <c r="C18" s="208"/>
      <c r="D18" s="208"/>
      <c r="E18" s="210" t="s">
        <v>76</v>
      </c>
      <c r="F18" s="322" t="s">
        <v>479</v>
      </c>
      <c r="G18" s="322"/>
      <c r="H18" s="322"/>
      <c r="I18" s="322"/>
      <c r="J18" s="322"/>
      <c r="K18" s="204"/>
    </row>
    <row r="19" spans="2:11" s="1" customFormat="1" ht="15" customHeight="1">
      <c r="B19" s="207"/>
      <c r="C19" s="208"/>
      <c r="D19" s="208"/>
      <c r="E19" s="210" t="s">
        <v>480</v>
      </c>
      <c r="F19" s="322" t="s">
        <v>481</v>
      </c>
      <c r="G19" s="322"/>
      <c r="H19" s="322"/>
      <c r="I19" s="322"/>
      <c r="J19" s="322"/>
      <c r="K19" s="204"/>
    </row>
    <row r="20" spans="2:11" s="1" customFormat="1" ht="15" customHeight="1">
      <c r="B20" s="207"/>
      <c r="C20" s="208"/>
      <c r="D20" s="208"/>
      <c r="E20" s="210" t="s">
        <v>482</v>
      </c>
      <c r="F20" s="322" t="s">
        <v>483</v>
      </c>
      <c r="G20" s="322"/>
      <c r="H20" s="322"/>
      <c r="I20" s="322"/>
      <c r="J20" s="322"/>
      <c r="K20" s="204"/>
    </row>
    <row r="21" spans="2:11" s="1" customFormat="1" ht="15" customHeight="1">
      <c r="B21" s="207"/>
      <c r="C21" s="208"/>
      <c r="D21" s="208"/>
      <c r="E21" s="210" t="s">
        <v>484</v>
      </c>
      <c r="F21" s="322" t="s">
        <v>485</v>
      </c>
      <c r="G21" s="322"/>
      <c r="H21" s="322"/>
      <c r="I21" s="322"/>
      <c r="J21" s="322"/>
      <c r="K21" s="204"/>
    </row>
    <row r="22" spans="2:11" s="1" customFormat="1" ht="15" customHeight="1">
      <c r="B22" s="207"/>
      <c r="C22" s="208"/>
      <c r="D22" s="208"/>
      <c r="E22" s="210" t="s">
        <v>407</v>
      </c>
      <c r="F22" s="322" t="s">
        <v>408</v>
      </c>
      <c r="G22" s="322"/>
      <c r="H22" s="322"/>
      <c r="I22" s="322"/>
      <c r="J22" s="322"/>
      <c r="K22" s="204"/>
    </row>
    <row r="23" spans="2:11" s="1" customFormat="1" ht="15" customHeight="1">
      <c r="B23" s="207"/>
      <c r="C23" s="208"/>
      <c r="D23" s="208"/>
      <c r="E23" s="210" t="s">
        <v>486</v>
      </c>
      <c r="F23" s="322" t="s">
        <v>487</v>
      </c>
      <c r="G23" s="322"/>
      <c r="H23" s="322"/>
      <c r="I23" s="322"/>
      <c r="J23" s="322"/>
      <c r="K23" s="204"/>
    </row>
    <row r="24" spans="2:11" s="1" customFormat="1" ht="12.75" customHeight="1">
      <c r="B24" s="207"/>
      <c r="C24" s="208"/>
      <c r="D24" s="208"/>
      <c r="E24" s="208"/>
      <c r="F24" s="208"/>
      <c r="G24" s="208"/>
      <c r="H24" s="208"/>
      <c r="I24" s="208"/>
      <c r="J24" s="208"/>
      <c r="K24" s="204"/>
    </row>
    <row r="25" spans="2:11" s="1" customFormat="1" ht="15" customHeight="1">
      <c r="B25" s="207"/>
      <c r="C25" s="322" t="s">
        <v>488</v>
      </c>
      <c r="D25" s="322"/>
      <c r="E25" s="322"/>
      <c r="F25" s="322"/>
      <c r="G25" s="322"/>
      <c r="H25" s="322"/>
      <c r="I25" s="322"/>
      <c r="J25" s="322"/>
      <c r="K25" s="204"/>
    </row>
    <row r="26" spans="2:11" s="1" customFormat="1" ht="15" customHeight="1">
      <c r="B26" s="207"/>
      <c r="C26" s="322" t="s">
        <v>489</v>
      </c>
      <c r="D26" s="322"/>
      <c r="E26" s="322"/>
      <c r="F26" s="322"/>
      <c r="G26" s="322"/>
      <c r="H26" s="322"/>
      <c r="I26" s="322"/>
      <c r="J26" s="322"/>
      <c r="K26" s="204"/>
    </row>
    <row r="27" spans="2:11" s="1" customFormat="1" ht="15" customHeight="1">
      <c r="B27" s="207"/>
      <c r="C27" s="206"/>
      <c r="D27" s="322" t="s">
        <v>490</v>
      </c>
      <c r="E27" s="322"/>
      <c r="F27" s="322"/>
      <c r="G27" s="322"/>
      <c r="H27" s="322"/>
      <c r="I27" s="322"/>
      <c r="J27" s="322"/>
      <c r="K27" s="204"/>
    </row>
    <row r="28" spans="2:11" s="1" customFormat="1" ht="15" customHeight="1">
      <c r="B28" s="207"/>
      <c r="C28" s="208"/>
      <c r="D28" s="322" t="s">
        <v>491</v>
      </c>
      <c r="E28" s="322"/>
      <c r="F28" s="322"/>
      <c r="G28" s="322"/>
      <c r="H28" s="322"/>
      <c r="I28" s="322"/>
      <c r="J28" s="322"/>
      <c r="K28" s="204"/>
    </row>
    <row r="29" spans="2:11" s="1" customFormat="1" ht="12.75" customHeight="1">
      <c r="B29" s="207"/>
      <c r="C29" s="208"/>
      <c r="D29" s="208"/>
      <c r="E29" s="208"/>
      <c r="F29" s="208"/>
      <c r="G29" s="208"/>
      <c r="H29" s="208"/>
      <c r="I29" s="208"/>
      <c r="J29" s="208"/>
      <c r="K29" s="204"/>
    </row>
    <row r="30" spans="2:11" s="1" customFormat="1" ht="15" customHeight="1">
      <c r="B30" s="207"/>
      <c r="C30" s="208"/>
      <c r="D30" s="322" t="s">
        <v>492</v>
      </c>
      <c r="E30" s="322"/>
      <c r="F30" s="322"/>
      <c r="G30" s="322"/>
      <c r="H30" s="322"/>
      <c r="I30" s="322"/>
      <c r="J30" s="322"/>
      <c r="K30" s="204"/>
    </row>
    <row r="31" spans="2:11" s="1" customFormat="1" ht="15" customHeight="1">
      <c r="B31" s="207"/>
      <c r="C31" s="208"/>
      <c r="D31" s="322" t="s">
        <v>493</v>
      </c>
      <c r="E31" s="322"/>
      <c r="F31" s="322"/>
      <c r="G31" s="322"/>
      <c r="H31" s="322"/>
      <c r="I31" s="322"/>
      <c r="J31" s="322"/>
      <c r="K31" s="204"/>
    </row>
    <row r="32" spans="2:11" s="1" customFormat="1" ht="12.75" customHeight="1">
      <c r="B32" s="207"/>
      <c r="C32" s="208"/>
      <c r="D32" s="208"/>
      <c r="E32" s="208"/>
      <c r="F32" s="208"/>
      <c r="G32" s="208"/>
      <c r="H32" s="208"/>
      <c r="I32" s="208"/>
      <c r="J32" s="208"/>
      <c r="K32" s="204"/>
    </row>
    <row r="33" spans="2:11" s="1" customFormat="1" ht="15" customHeight="1">
      <c r="B33" s="207"/>
      <c r="C33" s="208"/>
      <c r="D33" s="322" t="s">
        <v>494</v>
      </c>
      <c r="E33" s="322"/>
      <c r="F33" s="322"/>
      <c r="G33" s="322"/>
      <c r="H33" s="322"/>
      <c r="I33" s="322"/>
      <c r="J33" s="322"/>
      <c r="K33" s="204"/>
    </row>
    <row r="34" spans="2:11" s="1" customFormat="1" ht="15" customHeight="1">
      <c r="B34" s="207"/>
      <c r="C34" s="208"/>
      <c r="D34" s="322" t="s">
        <v>495</v>
      </c>
      <c r="E34" s="322"/>
      <c r="F34" s="322"/>
      <c r="G34" s="322"/>
      <c r="H34" s="322"/>
      <c r="I34" s="322"/>
      <c r="J34" s="322"/>
      <c r="K34" s="204"/>
    </row>
    <row r="35" spans="2:11" s="1" customFormat="1" ht="15" customHeight="1">
      <c r="B35" s="207"/>
      <c r="C35" s="208"/>
      <c r="D35" s="322" t="s">
        <v>496</v>
      </c>
      <c r="E35" s="322"/>
      <c r="F35" s="322"/>
      <c r="G35" s="322"/>
      <c r="H35" s="322"/>
      <c r="I35" s="322"/>
      <c r="J35" s="322"/>
      <c r="K35" s="204"/>
    </row>
    <row r="36" spans="2:11" s="1" customFormat="1" ht="15" customHeight="1">
      <c r="B36" s="207"/>
      <c r="C36" s="208"/>
      <c r="D36" s="206"/>
      <c r="E36" s="209" t="s">
        <v>105</v>
      </c>
      <c r="F36" s="206"/>
      <c r="G36" s="322" t="s">
        <v>497</v>
      </c>
      <c r="H36" s="322"/>
      <c r="I36" s="322"/>
      <c r="J36" s="322"/>
      <c r="K36" s="204"/>
    </row>
    <row r="37" spans="2:11" s="1" customFormat="1" ht="30.75" customHeight="1">
      <c r="B37" s="207"/>
      <c r="C37" s="208"/>
      <c r="D37" s="206"/>
      <c r="E37" s="209" t="s">
        <v>498</v>
      </c>
      <c r="F37" s="206"/>
      <c r="G37" s="322" t="s">
        <v>499</v>
      </c>
      <c r="H37" s="322"/>
      <c r="I37" s="322"/>
      <c r="J37" s="322"/>
      <c r="K37" s="204"/>
    </row>
    <row r="38" spans="2:11" s="1" customFormat="1" ht="15" customHeight="1">
      <c r="B38" s="207"/>
      <c r="C38" s="208"/>
      <c r="D38" s="206"/>
      <c r="E38" s="209" t="s">
        <v>50</v>
      </c>
      <c r="F38" s="206"/>
      <c r="G38" s="322" t="s">
        <v>500</v>
      </c>
      <c r="H38" s="322"/>
      <c r="I38" s="322"/>
      <c r="J38" s="322"/>
      <c r="K38" s="204"/>
    </row>
    <row r="39" spans="2:11" s="1" customFormat="1" ht="15" customHeight="1">
      <c r="B39" s="207"/>
      <c r="C39" s="208"/>
      <c r="D39" s="206"/>
      <c r="E39" s="209" t="s">
        <v>51</v>
      </c>
      <c r="F39" s="206"/>
      <c r="G39" s="322" t="s">
        <v>501</v>
      </c>
      <c r="H39" s="322"/>
      <c r="I39" s="322"/>
      <c r="J39" s="322"/>
      <c r="K39" s="204"/>
    </row>
    <row r="40" spans="2:11" s="1" customFormat="1" ht="15" customHeight="1">
      <c r="B40" s="207"/>
      <c r="C40" s="208"/>
      <c r="D40" s="206"/>
      <c r="E40" s="209" t="s">
        <v>106</v>
      </c>
      <c r="F40" s="206"/>
      <c r="G40" s="322" t="s">
        <v>502</v>
      </c>
      <c r="H40" s="322"/>
      <c r="I40" s="322"/>
      <c r="J40" s="322"/>
      <c r="K40" s="204"/>
    </row>
    <row r="41" spans="2:11" s="1" customFormat="1" ht="15" customHeight="1">
      <c r="B41" s="207"/>
      <c r="C41" s="208"/>
      <c r="D41" s="206"/>
      <c r="E41" s="209" t="s">
        <v>107</v>
      </c>
      <c r="F41" s="206"/>
      <c r="G41" s="322" t="s">
        <v>503</v>
      </c>
      <c r="H41" s="322"/>
      <c r="I41" s="322"/>
      <c r="J41" s="322"/>
      <c r="K41" s="204"/>
    </row>
    <row r="42" spans="2:11" s="1" customFormat="1" ht="15" customHeight="1">
      <c r="B42" s="207"/>
      <c r="C42" s="208"/>
      <c r="D42" s="206"/>
      <c r="E42" s="209" t="s">
        <v>504</v>
      </c>
      <c r="F42" s="206"/>
      <c r="G42" s="322" t="s">
        <v>505</v>
      </c>
      <c r="H42" s="322"/>
      <c r="I42" s="322"/>
      <c r="J42" s="322"/>
      <c r="K42" s="204"/>
    </row>
    <row r="43" spans="2:11" s="1" customFormat="1" ht="15" customHeight="1">
      <c r="B43" s="207"/>
      <c r="C43" s="208"/>
      <c r="D43" s="206"/>
      <c r="E43" s="209"/>
      <c r="F43" s="206"/>
      <c r="G43" s="322" t="s">
        <v>506</v>
      </c>
      <c r="H43" s="322"/>
      <c r="I43" s="322"/>
      <c r="J43" s="322"/>
      <c r="K43" s="204"/>
    </row>
    <row r="44" spans="2:11" s="1" customFormat="1" ht="15" customHeight="1">
      <c r="B44" s="207"/>
      <c r="C44" s="208"/>
      <c r="D44" s="206"/>
      <c r="E44" s="209" t="s">
        <v>507</v>
      </c>
      <c r="F44" s="206"/>
      <c r="G44" s="322" t="s">
        <v>508</v>
      </c>
      <c r="H44" s="322"/>
      <c r="I44" s="322"/>
      <c r="J44" s="322"/>
      <c r="K44" s="204"/>
    </row>
    <row r="45" spans="2:11" s="1" customFormat="1" ht="15" customHeight="1">
      <c r="B45" s="207"/>
      <c r="C45" s="208"/>
      <c r="D45" s="206"/>
      <c r="E45" s="209" t="s">
        <v>109</v>
      </c>
      <c r="F45" s="206"/>
      <c r="G45" s="322" t="s">
        <v>509</v>
      </c>
      <c r="H45" s="322"/>
      <c r="I45" s="322"/>
      <c r="J45" s="322"/>
      <c r="K45" s="204"/>
    </row>
    <row r="46" spans="2:11" s="1" customFormat="1" ht="12.75" customHeight="1">
      <c r="B46" s="207"/>
      <c r="C46" s="208"/>
      <c r="D46" s="206"/>
      <c r="E46" s="206"/>
      <c r="F46" s="206"/>
      <c r="G46" s="206"/>
      <c r="H46" s="206"/>
      <c r="I46" s="206"/>
      <c r="J46" s="206"/>
      <c r="K46" s="204"/>
    </row>
    <row r="47" spans="2:11" s="1" customFormat="1" ht="15" customHeight="1">
      <c r="B47" s="207"/>
      <c r="C47" s="208"/>
      <c r="D47" s="322" t="s">
        <v>510</v>
      </c>
      <c r="E47" s="322"/>
      <c r="F47" s="322"/>
      <c r="G47" s="322"/>
      <c r="H47" s="322"/>
      <c r="I47" s="322"/>
      <c r="J47" s="322"/>
      <c r="K47" s="204"/>
    </row>
    <row r="48" spans="2:11" s="1" customFormat="1" ht="15" customHeight="1">
      <c r="B48" s="207"/>
      <c r="C48" s="208"/>
      <c r="D48" s="208"/>
      <c r="E48" s="322" t="s">
        <v>511</v>
      </c>
      <c r="F48" s="322"/>
      <c r="G48" s="322"/>
      <c r="H48" s="322"/>
      <c r="I48" s="322"/>
      <c r="J48" s="322"/>
      <c r="K48" s="204"/>
    </row>
    <row r="49" spans="2:11" s="1" customFormat="1" ht="15" customHeight="1">
      <c r="B49" s="207"/>
      <c r="C49" s="208"/>
      <c r="D49" s="208"/>
      <c r="E49" s="322" t="s">
        <v>512</v>
      </c>
      <c r="F49" s="322"/>
      <c r="G49" s="322"/>
      <c r="H49" s="322"/>
      <c r="I49" s="322"/>
      <c r="J49" s="322"/>
      <c r="K49" s="204"/>
    </row>
    <row r="50" spans="2:11" s="1" customFormat="1" ht="15" customHeight="1">
      <c r="B50" s="207"/>
      <c r="C50" s="208"/>
      <c r="D50" s="208"/>
      <c r="E50" s="322" t="s">
        <v>513</v>
      </c>
      <c r="F50" s="322"/>
      <c r="G50" s="322"/>
      <c r="H50" s="322"/>
      <c r="I50" s="322"/>
      <c r="J50" s="322"/>
      <c r="K50" s="204"/>
    </row>
    <row r="51" spans="2:11" s="1" customFormat="1" ht="15" customHeight="1">
      <c r="B51" s="207"/>
      <c r="C51" s="208"/>
      <c r="D51" s="322" t="s">
        <v>514</v>
      </c>
      <c r="E51" s="322"/>
      <c r="F51" s="322"/>
      <c r="G51" s="322"/>
      <c r="H51" s="322"/>
      <c r="I51" s="322"/>
      <c r="J51" s="322"/>
      <c r="K51" s="204"/>
    </row>
    <row r="52" spans="2:11" s="1" customFormat="1" ht="25.5" customHeight="1">
      <c r="B52" s="203"/>
      <c r="C52" s="324" t="s">
        <v>515</v>
      </c>
      <c r="D52" s="324"/>
      <c r="E52" s="324"/>
      <c r="F52" s="324"/>
      <c r="G52" s="324"/>
      <c r="H52" s="324"/>
      <c r="I52" s="324"/>
      <c r="J52" s="324"/>
      <c r="K52" s="204"/>
    </row>
    <row r="53" spans="2:11" s="1" customFormat="1" ht="5.25" customHeight="1">
      <c r="B53" s="203"/>
      <c r="C53" s="205"/>
      <c r="D53" s="205"/>
      <c r="E53" s="205"/>
      <c r="F53" s="205"/>
      <c r="G53" s="205"/>
      <c r="H53" s="205"/>
      <c r="I53" s="205"/>
      <c r="J53" s="205"/>
      <c r="K53" s="204"/>
    </row>
    <row r="54" spans="2:11" s="1" customFormat="1" ht="15" customHeight="1">
      <c r="B54" s="203"/>
      <c r="C54" s="322" t="s">
        <v>516</v>
      </c>
      <c r="D54" s="322"/>
      <c r="E54" s="322"/>
      <c r="F54" s="322"/>
      <c r="G54" s="322"/>
      <c r="H54" s="322"/>
      <c r="I54" s="322"/>
      <c r="J54" s="322"/>
      <c r="K54" s="204"/>
    </row>
    <row r="55" spans="2:11" s="1" customFormat="1" ht="15" customHeight="1">
      <c r="B55" s="203"/>
      <c r="C55" s="322" t="s">
        <v>517</v>
      </c>
      <c r="D55" s="322"/>
      <c r="E55" s="322"/>
      <c r="F55" s="322"/>
      <c r="G55" s="322"/>
      <c r="H55" s="322"/>
      <c r="I55" s="322"/>
      <c r="J55" s="322"/>
      <c r="K55" s="204"/>
    </row>
    <row r="56" spans="2:11" s="1" customFormat="1" ht="12.75" customHeight="1">
      <c r="B56" s="203"/>
      <c r="C56" s="206"/>
      <c r="D56" s="206"/>
      <c r="E56" s="206"/>
      <c r="F56" s="206"/>
      <c r="G56" s="206"/>
      <c r="H56" s="206"/>
      <c r="I56" s="206"/>
      <c r="J56" s="206"/>
      <c r="K56" s="204"/>
    </row>
    <row r="57" spans="2:11" s="1" customFormat="1" ht="15" customHeight="1">
      <c r="B57" s="203"/>
      <c r="C57" s="322" t="s">
        <v>518</v>
      </c>
      <c r="D57" s="322"/>
      <c r="E57" s="322"/>
      <c r="F57" s="322"/>
      <c r="G57" s="322"/>
      <c r="H57" s="322"/>
      <c r="I57" s="322"/>
      <c r="J57" s="322"/>
      <c r="K57" s="204"/>
    </row>
    <row r="58" spans="2:11" s="1" customFormat="1" ht="15" customHeight="1">
      <c r="B58" s="203"/>
      <c r="C58" s="208"/>
      <c r="D58" s="322" t="s">
        <v>519</v>
      </c>
      <c r="E58" s="322"/>
      <c r="F58" s="322"/>
      <c r="G58" s="322"/>
      <c r="H58" s="322"/>
      <c r="I58" s="322"/>
      <c r="J58" s="322"/>
      <c r="K58" s="204"/>
    </row>
    <row r="59" spans="2:11" s="1" customFormat="1" ht="15" customHeight="1">
      <c r="B59" s="203"/>
      <c r="C59" s="208"/>
      <c r="D59" s="322" t="s">
        <v>520</v>
      </c>
      <c r="E59" s="322"/>
      <c r="F59" s="322"/>
      <c r="G59" s="322"/>
      <c r="H59" s="322"/>
      <c r="I59" s="322"/>
      <c r="J59" s="322"/>
      <c r="K59" s="204"/>
    </row>
    <row r="60" spans="2:11" s="1" customFormat="1" ht="15" customHeight="1">
      <c r="B60" s="203"/>
      <c r="C60" s="208"/>
      <c r="D60" s="322" t="s">
        <v>521</v>
      </c>
      <c r="E60" s="322"/>
      <c r="F60" s="322"/>
      <c r="G60" s="322"/>
      <c r="H60" s="322"/>
      <c r="I60" s="322"/>
      <c r="J60" s="322"/>
      <c r="K60" s="204"/>
    </row>
    <row r="61" spans="2:11" s="1" customFormat="1" ht="15" customHeight="1">
      <c r="B61" s="203"/>
      <c r="C61" s="208"/>
      <c r="D61" s="322" t="s">
        <v>522</v>
      </c>
      <c r="E61" s="322"/>
      <c r="F61" s="322"/>
      <c r="G61" s="322"/>
      <c r="H61" s="322"/>
      <c r="I61" s="322"/>
      <c r="J61" s="322"/>
      <c r="K61" s="204"/>
    </row>
    <row r="62" spans="2:11" s="1" customFormat="1" ht="15" customHeight="1">
      <c r="B62" s="203"/>
      <c r="C62" s="208"/>
      <c r="D62" s="323" t="s">
        <v>523</v>
      </c>
      <c r="E62" s="323"/>
      <c r="F62" s="323"/>
      <c r="G62" s="323"/>
      <c r="H62" s="323"/>
      <c r="I62" s="323"/>
      <c r="J62" s="323"/>
      <c r="K62" s="204"/>
    </row>
    <row r="63" spans="2:11" s="1" customFormat="1" ht="15" customHeight="1">
      <c r="B63" s="203"/>
      <c r="C63" s="208"/>
      <c r="D63" s="322" t="s">
        <v>524</v>
      </c>
      <c r="E63" s="322"/>
      <c r="F63" s="322"/>
      <c r="G63" s="322"/>
      <c r="H63" s="322"/>
      <c r="I63" s="322"/>
      <c r="J63" s="322"/>
      <c r="K63" s="204"/>
    </row>
    <row r="64" spans="2:11" s="1" customFormat="1" ht="12.75" customHeight="1">
      <c r="B64" s="203"/>
      <c r="C64" s="208"/>
      <c r="D64" s="208"/>
      <c r="E64" s="211"/>
      <c r="F64" s="208"/>
      <c r="G64" s="208"/>
      <c r="H64" s="208"/>
      <c r="I64" s="208"/>
      <c r="J64" s="208"/>
      <c r="K64" s="204"/>
    </row>
    <row r="65" spans="2:11" s="1" customFormat="1" ht="15" customHeight="1">
      <c r="B65" s="203"/>
      <c r="C65" s="208"/>
      <c r="D65" s="322" t="s">
        <v>525</v>
      </c>
      <c r="E65" s="322"/>
      <c r="F65" s="322"/>
      <c r="G65" s="322"/>
      <c r="H65" s="322"/>
      <c r="I65" s="322"/>
      <c r="J65" s="322"/>
      <c r="K65" s="204"/>
    </row>
    <row r="66" spans="2:11" s="1" customFormat="1" ht="15" customHeight="1">
      <c r="B66" s="203"/>
      <c r="C66" s="208"/>
      <c r="D66" s="323" t="s">
        <v>526</v>
      </c>
      <c r="E66" s="323"/>
      <c r="F66" s="323"/>
      <c r="G66" s="323"/>
      <c r="H66" s="323"/>
      <c r="I66" s="323"/>
      <c r="J66" s="323"/>
      <c r="K66" s="204"/>
    </row>
    <row r="67" spans="2:11" s="1" customFormat="1" ht="15" customHeight="1">
      <c r="B67" s="203"/>
      <c r="C67" s="208"/>
      <c r="D67" s="322" t="s">
        <v>527</v>
      </c>
      <c r="E67" s="322"/>
      <c r="F67" s="322"/>
      <c r="G67" s="322"/>
      <c r="H67" s="322"/>
      <c r="I67" s="322"/>
      <c r="J67" s="322"/>
      <c r="K67" s="204"/>
    </row>
    <row r="68" spans="2:11" s="1" customFormat="1" ht="15" customHeight="1">
      <c r="B68" s="203"/>
      <c r="C68" s="208"/>
      <c r="D68" s="322" t="s">
        <v>528</v>
      </c>
      <c r="E68" s="322"/>
      <c r="F68" s="322"/>
      <c r="G68" s="322"/>
      <c r="H68" s="322"/>
      <c r="I68" s="322"/>
      <c r="J68" s="322"/>
      <c r="K68" s="204"/>
    </row>
    <row r="69" spans="2:11" s="1" customFormat="1" ht="15" customHeight="1">
      <c r="B69" s="203"/>
      <c r="C69" s="208"/>
      <c r="D69" s="322" t="s">
        <v>529</v>
      </c>
      <c r="E69" s="322"/>
      <c r="F69" s="322"/>
      <c r="G69" s="322"/>
      <c r="H69" s="322"/>
      <c r="I69" s="322"/>
      <c r="J69" s="322"/>
      <c r="K69" s="204"/>
    </row>
    <row r="70" spans="2:11" s="1" customFormat="1" ht="15" customHeight="1">
      <c r="B70" s="203"/>
      <c r="C70" s="208"/>
      <c r="D70" s="322" t="s">
        <v>530</v>
      </c>
      <c r="E70" s="322"/>
      <c r="F70" s="322"/>
      <c r="G70" s="322"/>
      <c r="H70" s="322"/>
      <c r="I70" s="322"/>
      <c r="J70" s="322"/>
      <c r="K70" s="204"/>
    </row>
    <row r="71" spans="2:11" s="1" customFormat="1" ht="12.75" customHeight="1">
      <c r="B71" s="212"/>
      <c r="C71" s="213"/>
      <c r="D71" s="213"/>
      <c r="E71" s="213"/>
      <c r="F71" s="213"/>
      <c r="G71" s="213"/>
      <c r="H71" s="213"/>
      <c r="I71" s="213"/>
      <c r="J71" s="213"/>
      <c r="K71" s="214"/>
    </row>
    <row r="72" spans="2:11" s="1" customFormat="1" ht="18.75" customHeight="1">
      <c r="B72" s="215"/>
      <c r="C72" s="215"/>
      <c r="D72" s="215"/>
      <c r="E72" s="215"/>
      <c r="F72" s="215"/>
      <c r="G72" s="215"/>
      <c r="H72" s="215"/>
      <c r="I72" s="215"/>
      <c r="J72" s="215"/>
      <c r="K72" s="216"/>
    </row>
    <row r="73" spans="2:11" s="1" customFormat="1" ht="18.75" customHeight="1">
      <c r="B73" s="216"/>
      <c r="C73" s="216"/>
      <c r="D73" s="216"/>
      <c r="E73" s="216"/>
      <c r="F73" s="216"/>
      <c r="G73" s="216"/>
      <c r="H73" s="216"/>
      <c r="I73" s="216"/>
      <c r="J73" s="216"/>
      <c r="K73" s="216"/>
    </row>
    <row r="74" spans="2:11" s="1" customFormat="1" ht="7.5" customHeight="1">
      <c r="B74" s="217"/>
      <c r="C74" s="218"/>
      <c r="D74" s="218"/>
      <c r="E74" s="218"/>
      <c r="F74" s="218"/>
      <c r="G74" s="218"/>
      <c r="H74" s="218"/>
      <c r="I74" s="218"/>
      <c r="J74" s="218"/>
      <c r="K74" s="219"/>
    </row>
    <row r="75" spans="2:11" s="1" customFormat="1" ht="45" customHeight="1">
      <c r="B75" s="220"/>
      <c r="C75" s="321" t="s">
        <v>531</v>
      </c>
      <c r="D75" s="321"/>
      <c r="E75" s="321"/>
      <c r="F75" s="321"/>
      <c r="G75" s="321"/>
      <c r="H75" s="321"/>
      <c r="I75" s="321"/>
      <c r="J75" s="321"/>
      <c r="K75" s="221"/>
    </row>
    <row r="76" spans="2:11" s="1" customFormat="1" ht="17.25" customHeight="1">
      <c r="B76" s="220"/>
      <c r="C76" s="222" t="s">
        <v>532</v>
      </c>
      <c r="D76" s="222"/>
      <c r="E76" s="222"/>
      <c r="F76" s="222" t="s">
        <v>533</v>
      </c>
      <c r="G76" s="223"/>
      <c r="H76" s="222" t="s">
        <v>51</v>
      </c>
      <c r="I76" s="222" t="s">
        <v>54</v>
      </c>
      <c r="J76" s="222" t="s">
        <v>534</v>
      </c>
      <c r="K76" s="221"/>
    </row>
    <row r="77" spans="2:11" s="1" customFormat="1" ht="17.25" customHeight="1">
      <c r="B77" s="220"/>
      <c r="C77" s="224" t="s">
        <v>535</v>
      </c>
      <c r="D77" s="224"/>
      <c r="E77" s="224"/>
      <c r="F77" s="225" t="s">
        <v>536</v>
      </c>
      <c r="G77" s="226"/>
      <c r="H77" s="224"/>
      <c r="I77" s="224"/>
      <c r="J77" s="224" t="s">
        <v>537</v>
      </c>
      <c r="K77" s="221"/>
    </row>
    <row r="78" spans="2:11" s="1" customFormat="1" ht="5.25" customHeight="1">
      <c r="B78" s="220"/>
      <c r="C78" s="227"/>
      <c r="D78" s="227"/>
      <c r="E78" s="227"/>
      <c r="F78" s="227"/>
      <c r="G78" s="228"/>
      <c r="H78" s="227"/>
      <c r="I78" s="227"/>
      <c r="J78" s="227"/>
      <c r="K78" s="221"/>
    </row>
    <row r="79" spans="2:11" s="1" customFormat="1" ht="15" customHeight="1">
      <c r="B79" s="220"/>
      <c r="C79" s="209" t="s">
        <v>50</v>
      </c>
      <c r="D79" s="227"/>
      <c r="E79" s="227"/>
      <c r="F79" s="229" t="s">
        <v>538</v>
      </c>
      <c r="G79" s="228"/>
      <c r="H79" s="209" t="s">
        <v>539</v>
      </c>
      <c r="I79" s="209" t="s">
        <v>540</v>
      </c>
      <c r="J79" s="209">
        <v>20</v>
      </c>
      <c r="K79" s="221"/>
    </row>
    <row r="80" spans="2:11" s="1" customFormat="1" ht="15" customHeight="1">
      <c r="B80" s="220"/>
      <c r="C80" s="209" t="s">
        <v>541</v>
      </c>
      <c r="D80" s="209"/>
      <c r="E80" s="209"/>
      <c r="F80" s="229" t="s">
        <v>538</v>
      </c>
      <c r="G80" s="228"/>
      <c r="H80" s="209" t="s">
        <v>542</v>
      </c>
      <c r="I80" s="209" t="s">
        <v>540</v>
      </c>
      <c r="J80" s="209">
        <v>120</v>
      </c>
      <c r="K80" s="221"/>
    </row>
    <row r="81" spans="2:11" s="1" customFormat="1" ht="15" customHeight="1">
      <c r="B81" s="230"/>
      <c r="C81" s="209" t="s">
        <v>543</v>
      </c>
      <c r="D81" s="209"/>
      <c r="E81" s="209"/>
      <c r="F81" s="229" t="s">
        <v>544</v>
      </c>
      <c r="G81" s="228"/>
      <c r="H81" s="209" t="s">
        <v>545</v>
      </c>
      <c r="I81" s="209" t="s">
        <v>540</v>
      </c>
      <c r="J81" s="209">
        <v>50</v>
      </c>
      <c r="K81" s="221"/>
    </row>
    <row r="82" spans="2:11" s="1" customFormat="1" ht="15" customHeight="1">
      <c r="B82" s="230"/>
      <c r="C82" s="209" t="s">
        <v>546</v>
      </c>
      <c r="D82" s="209"/>
      <c r="E82" s="209"/>
      <c r="F82" s="229" t="s">
        <v>538</v>
      </c>
      <c r="G82" s="228"/>
      <c r="H82" s="209" t="s">
        <v>547</v>
      </c>
      <c r="I82" s="209" t="s">
        <v>548</v>
      </c>
      <c r="J82" s="209"/>
      <c r="K82" s="221"/>
    </row>
    <row r="83" spans="2:11" s="1" customFormat="1" ht="15" customHeight="1">
      <c r="B83" s="230"/>
      <c r="C83" s="231" t="s">
        <v>549</v>
      </c>
      <c r="D83" s="231"/>
      <c r="E83" s="231"/>
      <c r="F83" s="232" t="s">
        <v>544</v>
      </c>
      <c r="G83" s="231"/>
      <c r="H83" s="231" t="s">
        <v>550</v>
      </c>
      <c r="I83" s="231" t="s">
        <v>540</v>
      </c>
      <c r="J83" s="231">
        <v>15</v>
      </c>
      <c r="K83" s="221"/>
    </row>
    <row r="84" spans="2:11" s="1" customFormat="1" ht="15" customHeight="1">
      <c r="B84" s="230"/>
      <c r="C84" s="231" t="s">
        <v>551</v>
      </c>
      <c r="D84" s="231"/>
      <c r="E84" s="231"/>
      <c r="F84" s="232" t="s">
        <v>544</v>
      </c>
      <c r="G84" s="231"/>
      <c r="H84" s="231" t="s">
        <v>552</v>
      </c>
      <c r="I84" s="231" t="s">
        <v>540</v>
      </c>
      <c r="J84" s="231">
        <v>15</v>
      </c>
      <c r="K84" s="221"/>
    </row>
    <row r="85" spans="2:11" s="1" customFormat="1" ht="15" customHeight="1">
      <c r="B85" s="230"/>
      <c r="C85" s="231" t="s">
        <v>553</v>
      </c>
      <c r="D85" s="231"/>
      <c r="E85" s="231"/>
      <c r="F85" s="232" t="s">
        <v>544</v>
      </c>
      <c r="G85" s="231"/>
      <c r="H85" s="231" t="s">
        <v>554</v>
      </c>
      <c r="I85" s="231" t="s">
        <v>540</v>
      </c>
      <c r="J85" s="231">
        <v>20</v>
      </c>
      <c r="K85" s="221"/>
    </row>
    <row r="86" spans="2:11" s="1" customFormat="1" ht="15" customHeight="1">
      <c r="B86" s="230"/>
      <c r="C86" s="231" t="s">
        <v>555</v>
      </c>
      <c r="D86" s="231"/>
      <c r="E86" s="231"/>
      <c r="F86" s="232" t="s">
        <v>544</v>
      </c>
      <c r="G86" s="231"/>
      <c r="H86" s="231" t="s">
        <v>556</v>
      </c>
      <c r="I86" s="231" t="s">
        <v>540</v>
      </c>
      <c r="J86" s="231">
        <v>20</v>
      </c>
      <c r="K86" s="221"/>
    </row>
    <row r="87" spans="2:11" s="1" customFormat="1" ht="15" customHeight="1">
      <c r="B87" s="230"/>
      <c r="C87" s="209" t="s">
        <v>557</v>
      </c>
      <c r="D87" s="209"/>
      <c r="E87" s="209"/>
      <c r="F87" s="229" t="s">
        <v>544</v>
      </c>
      <c r="G87" s="228"/>
      <c r="H87" s="209" t="s">
        <v>558</v>
      </c>
      <c r="I87" s="209" t="s">
        <v>540</v>
      </c>
      <c r="J87" s="209">
        <v>50</v>
      </c>
      <c r="K87" s="221"/>
    </row>
    <row r="88" spans="2:11" s="1" customFormat="1" ht="15" customHeight="1">
      <c r="B88" s="230"/>
      <c r="C88" s="209" t="s">
        <v>559</v>
      </c>
      <c r="D88" s="209"/>
      <c r="E88" s="209"/>
      <c r="F88" s="229" t="s">
        <v>544</v>
      </c>
      <c r="G88" s="228"/>
      <c r="H88" s="209" t="s">
        <v>560</v>
      </c>
      <c r="I88" s="209" t="s">
        <v>540</v>
      </c>
      <c r="J88" s="209">
        <v>20</v>
      </c>
      <c r="K88" s="221"/>
    </row>
    <row r="89" spans="2:11" s="1" customFormat="1" ht="15" customHeight="1">
      <c r="B89" s="230"/>
      <c r="C89" s="209" t="s">
        <v>561</v>
      </c>
      <c r="D89" s="209"/>
      <c r="E89" s="209"/>
      <c r="F89" s="229" t="s">
        <v>544</v>
      </c>
      <c r="G89" s="228"/>
      <c r="H89" s="209" t="s">
        <v>562</v>
      </c>
      <c r="I89" s="209" t="s">
        <v>540</v>
      </c>
      <c r="J89" s="209">
        <v>20</v>
      </c>
      <c r="K89" s="221"/>
    </row>
    <row r="90" spans="2:11" s="1" customFormat="1" ht="15" customHeight="1">
      <c r="B90" s="230"/>
      <c r="C90" s="209" t="s">
        <v>563</v>
      </c>
      <c r="D90" s="209"/>
      <c r="E90" s="209"/>
      <c r="F90" s="229" t="s">
        <v>544</v>
      </c>
      <c r="G90" s="228"/>
      <c r="H90" s="209" t="s">
        <v>564</v>
      </c>
      <c r="I90" s="209" t="s">
        <v>540</v>
      </c>
      <c r="J90" s="209">
        <v>50</v>
      </c>
      <c r="K90" s="221"/>
    </row>
    <row r="91" spans="2:11" s="1" customFormat="1" ht="15" customHeight="1">
      <c r="B91" s="230"/>
      <c r="C91" s="209" t="s">
        <v>565</v>
      </c>
      <c r="D91" s="209"/>
      <c r="E91" s="209"/>
      <c r="F91" s="229" t="s">
        <v>544</v>
      </c>
      <c r="G91" s="228"/>
      <c r="H91" s="209" t="s">
        <v>565</v>
      </c>
      <c r="I91" s="209" t="s">
        <v>540</v>
      </c>
      <c r="J91" s="209">
        <v>50</v>
      </c>
      <c r="K91" s="221"/>
    </row>
    <row r="92" spans="2:11" s="1" customFormat="1" ht="15" customHeight="1">
      <c r="B92" s="230"/>
      <c r="C92" s="209" t="s">
        <v>566</v>
      </c>
      <c r="D92" s="209"/>
      <c r="E92" s="209"/>
      <c r="F92" s="229" t="s">
        <v>544</v>
      </c>
      <c r="G92" s="228"/>
      <c r="H92" s="209" t="s">
        <v>567</v>
      </c>
      <c r="I92" s="209" t="s">
        <v>540</v>
      </c>
      <c r="J92" s="209">
        <v>255</v>
      </c>
      <c r="K92" s="221"/>
    </row>
    <row r="93" spans="2:11" s="1" customFormat="1" ht="15" customHeight="1">
      <c r="B93" s="230"/>
      <c r="C93" s="209" t="s">
        <v>568</v>
      </c>
      <c r="D93" s="209"/>
      <c r="E93" s="209"/>
      <c r="F93" s="229" t="s">
        <v>538</v>
      </c>
      <c r="G93" s="228"/>
      <c r="H93" s="209" t="s">
        <v>569</v>
      </c>
      <c r="I93" s="209" t="s">
        <v>570</v>
      </c>
      <c r="J93" s="209"/>
      <c r="K93" s="221"/>
    </row>
    <row r="94" spans="2:11" s="1" customFormat="1" ht="15" customHeight="1">
      <c r="B94" s="230"/>
      <c r="C94" s="209" t="s">
        <v>571</v>
      </c>
      <c r="D94" s="209"/>
      <c r="E94" s="209"/>
      <c r="F94" s="229" t="s">
        <v>538</v>
      </c>
      <c r="G94" s="228"/>
      <c r="H94" s="209" t="s">
        <v>572</v>
      </c>
      <c r="I94" s="209" t="s">
        <v>573</v>
      </c>
      <c r="J94" s="209"/>
      <c r="K94" s="221"/>
    </row>
    <row r="95" spans="2:11" s="1" customFormat="1" ht="15" customHeight="1">
      <c r="B95" s="230"/>
      <c r="C95" s="209" t="s">
        <v>574</v>
      </c>
      <c r="D95" s="209"/>
      <c r="E95" s="209"/>
      <c r="F95" s="229" t="s">
        <v>538</v>
      </c>
      <c r="G95" s="228"/>
      <c r="H95" s="209" t="s">
        <v>574</v>
      </c>
      <c r="I95" s="209" t="s">
        <v>573</v>
      </c>
      <c r="J95" s="209"/>
      <c r="K95" s="221"/>
    </row>
    <row r="96" spans="2:11" s="1" customFormat="1" ht="15" customHeight="1">
      <c r="B96" s="230"/>
      <c r="C96" s="209" t="s">
        <v>35</v>
      </c>
      <c r="D96" s="209"/>
      <c r="E96" s="209"/>
      <c r="F96" s="229" t="s">
        <v>538</v>
      </c>
      <c r="G96" s="228"/>
      <c r="H96" s="209" t="s">
        <v>575</v>
      </c>
      <c r="I96" s="209" t="s">
        <v>573</v>
      </c>
      <c r="J96" s="209"/>
      <c r="K96" s="221"/>
    </row>
    <row r="97" spans="2:11" s="1" customFormat="1" ht="15" customHeight="1">
      <c r="B97" s="230"/>
      <c r="C97" s="209" t="s">
        <v>45</v>
      </c>
      <c r="D97" s="209"/>
      <c r="E97" s="209"/>
      <c r="F97" s="229" t="s">
        <v>538</v>
      </c>
      <c r="G97" s="228"/>
      <c r="H97" s="209" t="s">
        <v>576</v>
      </c>
      <c r="I97" s="209" t="s">
        <v>573</v>
      </c>
      <c r="J97" s="209"/>
      <c r="K97" s="221"/>
    </row>
    <row r="98" spans="2:11" s="1" customFormat="1" ht="15" customHeight="1">
      <c r="B98" s="233"/>
      <c r="C98" s="234"/>
      <c r="D98" s="234"/>
      <c r="E98" s="234"/>
      <c r="F98" s="234"/>
      <c r="G98" s="234"/>
      <c r="H98" s="234"/>
      <c r="I98" s="234"/>
      <c r="J98" s="234"/>
      <c r="K98" s="235"/>
    </row>
    <row r="99" spans="2:11" s="1" customFormat="1" ht="18.75" customHeight="1">
      <c r="B99" s="236"/>
      <c r="C99" s="237"/>
      <c r="D99" s="237"/>
      <c r="E99" s="237"/>
      <c r="F99" s="237"/>
      <c r="G99" s="237"/>
      <c r="H99" s="237"/>
      <c r="I99" s="237"/>
      <c r="J99" s="237"/>
      <c r="K99" s="236"/>
    </row>
    <row r="100" spans="2:11" s="1" customFormat="1" ht="18.75" customHeight="1">
      <c r="B100" s="216"/>
      <c r="C100" s="216"/>
      <c r="D100" s="216"/>
      <c r="E100" s="216"/>
      <c r="F100" s="216"/>
      <c r="G100" s="216"/>
      <c r="H100" s="216"/>
      <c r="I100" s="216"/>
      <c r="J100" s="216"/>
      <c r="K100" s="216"/>
    </row>
    <row r="101" spans="2:11" s="1" customFormat="1" ht="7.5" customHeight="1">
      <c r="B101" s="217"/>
      <c r="C101" s="218"/>
      <c r="D101" s="218"/>
      <c r="E101" s="218"/>
      <c r="F101" s="218"/>
      <c r="G101" s="218"/>
      <c r="H101" s="218"/>
      <c r="I101" s="218"/>
      <c r="J101" s="218"/>
      <c r="K101" s="219"/>
    </row>
    <row r="102" spans="2:11" s="1" customFormat="1" ht="45" customHeight="1">
      <c r="B102" s="220"/>
      <c r="C102" s="321" t="s">
        <v>577</v>
      </c>
      <c r="D102" s="321"/>
      <c r="E102" s="321"/>
      <c r="F102" s="321"/>
      <c r="G102" s="321"/>
      <c r="H102" s="321"/>
      <c r="I102" s="321"/>
      <c r="J102" s="321"/>
      <c r="K102" s="221"/>
    </row>
    <row r="103" spans="2:11" s="1" customFormat="1" ht="17.25" customHeight="1">
      <c r="B103" s="220"/>
      <c r="C103" s="222" t="s">
        <v>532</v>
      </c>
      <c r="D103" s="222"/>
      <c r="E103" s="222"/>
      <c r="F103" s="222" t="s">
        <v>533</v>
      </c>
      <c r="G103" s="223"/>
      <c r="H103" s="222" t="s">
        <v>51</v>
      </c>
      <c r="I103" s="222" t="s">
        <v>54</v>
      </c>
      <c r="J103" s="222" t="s">
        <v>534</v>
      </c>
      <c r="K103" s="221"/>
    </row>
    <row r="104" spans="2:11" s="1" customFormat="1" ht="17.25" customHeight="1">
      <c r="B104" s="220"/>
      <c r="C104" s="224" t="s">
        <v>535</v>
      </c>
      <c r="D104" s="224"/>
      <c r="E104" s="224"/>
      <c r="F104" s="225" t="s">
        <v>536</v>
      </c>
      <c r="G104" s="226"/>
      <c r="H104" s="224"/>
      <c r="I104" s="224"/>
      <c r="J104" s="224" t="s">
        <v>537</v>
      </c>
      <c r="K104" s="221"/>
    </row>
    <row r="105" spans="2:11" s="1" customFormat="1" ht="5.25" customHeight="1">
      <c r="B105" s="220"/>
      <c r="C105" s="222"/>
      <c r="D105" s="222"/>
      <c r="E105" s="222"/>
      <c r="F105" s="222"/>
      <c r="G105" s="238"/>
      <c r="H105" s="222"/>
      <c r="I105" s="222"/>
      <c r="J105" s="222"/>
      <c r="K105" s="221"/>
    </row>
    <row r="106" spans="2:11" s="1" customFormat="1" ht="15" customHeight="1">
      <c r="B106" s="220"/>
      <c r="C106" s="209" t="s">
        <v>50</v>
      </c>
      <c r="D106" s="227"/>
      <c r="E106" s="227"/>
      <c r="F106" s="229" t="s">
        <v>538</v>
      </c>
      <c r="G106" s="238"/>
      <c r="H106" s="209" t="s">
        <v>578</v>
      </c>
      <c r="I106" s="209" t="s">
        <v>540</v>
      </c>
      <c r="J106" s="209">
        <v>20</v>
      </c>
      <c r="K106" s="221"/>
    </row>
    <row r="107" spans="2:11" s="1" customFormat="1" ht="15" customHeight="1">
      <c r="B107" s="220"/>
      <c r="C107" s="209" t="s">
        <v>541</v>
      </c>
      <c r="D107" s="209"/>
      <c r="E107" s="209"/>
      <c r="F107" s="229" t="s">
        <v>538</v>
      </c>
      <c r="G107" s="209"/>
      <c r="H107" s="209" t="s">
        <v>578</v>
      </c>
      <c r="I107" s="209" t="s">
        <v>540</v>
      </c>
      <c r="J107" s="209">
        <v>120</v>
      </c>
      <c r="K107" s="221"/>
    </row>
    <row r="108" spans="2:11" s="1" customFormat="1" ht="15" customHeight="1">
      <c r="B108" s="230"/>
      <c r="C108" s="209" t="s">
        <v>543</v>
      </c>
      <c r="D108" s="209"/>
      <c r="E108" s="209"/>
      <c r="F108" s="229" t="s">
        <v>544</v>
      </c>
      <c r="G108" s="209"/>
      <c r="H108" s="209" t="s">
        <v>578</v>
      </c>
      <c r="I108" s="209" t="s">
        <v>540</v>
      </c>
      <c r="J108" s="209">
        <v>50</v>
      </c>
      <c r="K108" s="221"/>
    </row>
    <row r="109" spans="2:11" s="1" customFormat="1" ht="15" customHeight="1">
      <c r="B109" s="230"/>
      <c r="C109" s="209" t="s">
        <v>546</v>
      </c>
      <c r="D109" s="209"/>
      <c r="E109" s="209"/>
      <c r="F109" s="229" t="s">
        <v>538</v>
      </c>
      <c r="G109" s="209"/>
      <c r="H109" s="209" t="s">
        <v>578</v>
      </c>
      <c r="I109" s="209" t="s">
        <v>548</v>
      </c>
      <c r="J109" s="209"/>
      <c r="K109" s="221"/>
    </row>
    <row r="110" spans="2:11" s="1" customFormat="1" ht="15" customHeight="1">
      <c r="B110" s="230"/>
      <c r="C110" s="209" t="s">
        <v>557</v>
      </c>
      <c r="D110" s="209"/>
      <c r="E110" s="209"/>
      <c r="F110" s="229" t="s">
        <v>544</v>
      </c>
      <c r="G110" s="209"/>
      <c r="H110" s="209" t="s">
        <v>578</v>
      </c>
      <c r="I110" s="209" t="s">
        <v>540</v>
      </c>
      <c r="J110" s="209">
        <v>50</v>
      </c>
      <c r="K110" s="221"/>
    </row>
    <row r="111" spans="2:11" s="1" customFormat="1" ht="15" customHeight="1">
      <c r="B111" s="230"/>
      <c r="C111" s="209" t="s">
        <v>565</v>
      </c>
      <c r="D111" s="209"/>
      <c r="E111" s="209"/>
      <c r="F111" s="229" t="s">
        <v>544</v>
      </c>
      <c r="G111" s="209"/>
      <c r="H111" s="209" t="s">
        <v>578</v>
      </c>
      <c r="I111" s="209" t="s">
        <v>540</v>
      </c>
      <c r="J111" s="209">
        <v>50</v>
      </c>
      <c r="K111" s="221"/>
    </row>
    <row r="112" spans="2:11" s="1" customFormat="1" ht="15" customHeight="1">
      <c r="B112" s="230"/>
      <c r="C112" s="209" t="s">
        <v>563</v>
      </c>
      <c r="D112" s="209"/>
      <c r="E112" s="209"/>
      <c r="F112" s="229" t="s">
        <v>544</v>
      </c>
      <c r="G112" s="209"/>
      <c r="H112" s="209" t="s">
        <v>578</v>
      </c>
      <c r="I112" s="209" t="s">
        <v>540</v>
      </c>
      <c r="J112" s="209">
        <v>50</v>
      </c>
      <c r="K112" s="221"/>
    </row>
    <row r="113" spans="2:11" s="1" customFormat="1" ht="15" customHeight="1">
      <c r="B113" s="230"/>
      <c r="C113" s="209" t="s">
        <v>50</v>
      </c>
      <c r="D113" s="209"/>
      <c r="E113" s="209"/>
      <c r="F113" s="229" t="s">
        <v>538</v>
      </c>
      <c r="G113" s="209"/>
      <c r="H113" s="209" t="s">
        <v>579</v>
      </c>
      <c r="I113" s="209" t="s">
        <v>540</v>
      </c>
      <c r="J113" s="209">
        <v>20</v>
      </c>
      <c r="K113" s="221"/>
    </row>
    <row r="114" spans="2:11" s="1" customFormat="1" ht="15" customHeight="1">
      <c r="B114" s="230"/>
      <c r="C114" s="209" t="s">
        <v>580</v>
      </c>
      <c r="D114" s="209"/>
      <c r="E114" s="209"/>
      <c r="F114" s="229" t="s">
        <v>538</v>
      </c>
      <c r="G114" s="209"/>
      <c r="H114" s="209" t="s">
        <v>581</v>
      </c>
      <c r="I114" s="209" t="s">
        <v>540</v>
      </c>
      <c r="J114" s="209">
        <v>120</v>
      </c>
      <c r="K114" s="221"/>
    </row>
    <row r="115" spans="2:11" s="1" customFormat="1" ht="15" customHeight="1">
      <c r="B115" s="230"/>
      <c r="C115" s="209" t="s">
        <v>35</v>
      </c>
      <c r="D115" s="209"/>
      <c r="E115" s="209"/>
      <c r="F115" s="229" t="s">
        <v>538</v>
      </c>
      <c r="G115" s="209"/>
      <c r="H115" s="209" t="s">
        <v>582</v>
      </c>
      <c r="I115" s="209" t="s">
        <v>573</v>
      </c>
      <c r="J115" s="209"/>
      <c r="K115" s="221"/>
    </row>
    <row r="116" spans="2:11" s="1" customFormat="1" ht="15" customHeight="1">
      <c r="B116" s="230"/>
      <c r="C116" s="209" t="s">
        <v>45</v>
      </c>
      <c r="D116" s="209"/>
      <c r="E116" s="209"/>
      <c r="F116" s="229" t="s">
        <v>538</v>
      </c>
      <c r="G116" s="209"/>
      <c r="H116" s="209" t="s">
        <v>583</v>
      </c>
      <c r="I116" s="209" t="s">
        <v>573</v>
      </c>
      <c r="J116" s="209"/>
      <c r="K116" s="221"/>
    </row>
    <row r="117" spans="2:11" s="1" customFormat="1" ht="15" customHeight="1">
      <c r="B117" s="230"/>
      <c r="C117" s="209" t="s">
        <v>54</v>
      </c>
      <c r="D117" s="209"/>
      <c r="E117" s="209"/>
      <c r="F117" s="229" t="s">
        <v>538</v>
      </c>
      <c r="G117" s="209"/>
      <c r="H117" s="209" t="s">
        <v>584</v>
      </c>
      <c r="I117" s="209" t="s">
        <v>585</v>
      </c>
      <c r="J117" s="209"/>
      <c r="K117" s="221"/>
    </row>
    <row r="118" spans="2:11" s="1" customFormat="1" ht="15" customHeight="1">
      <c r="B118" s="233"/>
      <c r="C118" s="239"/>
      <c r="D118" s="239"/>
      <c r="E118" s="239"/>
      <c r="F118" s="239"/>
      <c r="G118" s="239"/>
      <c r="H118" s="239"/>
      <c r="I118" s="239"/>
      <c r="J118" s="239"/>
      <c r="K118" s="235"/>
    </row>
    <row r="119" spans="2:11" s="1" customFormat="1" ht="18.75" customHeight="1">
      <c r="B119" s="240"/>
      <c r="C119" s="206"/>
      <c r="D119" s="206"/>
      <c r="E119" s="206"/>
      <c r="F119" s="241"/>
      <c r="G119" s="206"/>
      <c r="H119" s="206"/>
      <c r="I119" s="206"/>
      <c r="J119" s="206"/>
      <c r="K119" s="240"/>
    </row>
    <row r="120" spans="2:11" s="1" customFormat="1" ht="18.75" customHeight="1">
      <c r="B120" s="216"/>
      <c r="C120" s="216"/>
      <c r="D120" s="216"/>
      <c r="E120" s="216"/>
      <c r="F120" s="216"/>
      <c r="G120" s="216"/>
      <c r="H120" s="216"/>
      <c r="I120" s="216"/>
      <c r="J120" s="216"/>
      <c r="K120" s="216"/>
    </row>
    <row r="121" spans="2:11" s="1" customFormat="1" ht="7.5" customHeight="1">
      <c r="B121" s="242"/>
      <c r="C121" s="243"/>
      <c r="D121" s="243"/>
      <c r="E121" s="243"/>
      <c r="F121" s="243"/>
      <c r="G121" s="243"/>
      <c r="H121" s="243"/>
      <c r="I121" s="243"/>
      <c r="J121" s="243"/>
      <c r="K121" s="244"/>
    </row>
    <row r="122" spans="2:11" s="1" customFormat="1" ht="45" customHeight="1">
      <c r="B122" s="245"/>
      <c r="C122" s="320" t="s">
        <v>586</v>
      </c>
      <c r="D122" s="320"/>
      <c r="E122" s="320"/>
      <c r="F122" s="320"/>
      <c r="G122" s="320"/>
      <c r="H122" s="320"/>
      <c r="I122" s="320"/>
      <c r="J122" s="320"/>
      <c r="K122" s="246"/>
    </row>
    <row r="123" spans="2:11" s="1" customFormat="1" ht="17.25" customHeight="1">
      <c r="B123" s="247"/>
      <c r="C123" s="222" t="s">
        <v>532</v>
      </c>
      <c r="D123" s="222"/>
      <c r="E123" s="222"/>
      <c r="F123" s="222" t="s">
        <v>533</v>
      </c>
      <c r="G123" s="223"/>
      <c r="H123" s="222" t="s">
        <v>51</v>
      </c>
      <c r="I123" s="222" t="s">
        <v>54</v>
      </c>
      <c r="J123" s="222" t="s">
        <v>534</v>
      </c>
      <c r="K123" s="248"/>
    </row>
    <row r="124" spans="2:11" s="1" customFormat="1" ht="17.25" customHeight="1">
      <c r="B124" s="247"/>
      <c r="C124" s="224" t="s">
        <v>535</v>
      </c>
      <c r="D124" s="224"/>
      <c r="E124" s="224"/>
      <c r="F124" s="225" t="s">
        <v>536</v>
      </c>
      <c r="G124" s="226"/>
      <c r="H124" s="224"/>
      <c r="I124" s="224"/>
      <c r="J124" s="224" t="s">
        <v>537</v>
      </c>
      <c r="K124" s="248"/>
    </row>
    <row r="125" spans="2:11" s="1" customFormat="1" ht="5.25" customHeight="1">
      <c r="B125" s="249"/>
      <c r="C125" s="227"/>
      <c r="D125" s="227"/>
      <c r="E125" s="227"/>
      <c r="F125" s="227"/>
      <c r="G125" s="209"/>
      <c r="H125" s="227"/>
      <c r="I125" s="227"/>
      <c r="J125" s="227"/>
      <c r="K125" s="250"/>
    </row>
    <row r="126" spans="2:11" s="1" customFormat="1" ht="15" customHeight="1">
      <c r="B126" s="249"/>
      <c r="C126" s="209" t="s">
        <v>541</v>
      </c>
      <c r="D126" s="227"/>
      <c r="E126" s="227"/>
      <c r="F126" s="229" t="s">
        <v>538</v>
      </c>
      <c r="G126" s="209"/>
      <c r="H126" s="209" t="s">
        <v>578</v>
      </c>
      <c r="I126" s="209" t="s">
        <v>540</v>
      </c>
      <c r="J126" s="209">
        <v>120</v>
      </c>
      <c r="K126" s="251"/>
    </row>
    <row r="127" spans="2:11" s="1" customFormat="1" ht="15" customHeight="1">
      <c r="B127" s="249"/>
      <c r="C127" s="209" t="s">
        <v>587</v>
      </c>
      <c r="D127" s="209"/>
      <c r="E127" s="209"/>
      <c r="F127" s="229" t="s">
        <v>538</v>
      </c>
      <c r="G127" s="209"/>
      <c r="H127" s="209" t="s">
        <v>588</v>
      </c>
      <c r="I127" s="209" t="s">
        <v>540</v>
      </c>
      <c r="J127" s="209" t="s">
        <v>589</v>
      </c>
      <c r="K127" s="251"/>
    </row>
    <row r="128" spans="2:11" s="1" customFormat="1" ht="15" customHeight="1">
      <c r="B128" s="249"/>
      <c r="C128" s="209" t="s">
        <v>486</v>
      </c>
      <c r="D128" s="209"/>
      <c r="E128" s="209"/>
      <c r="F128" s="229" t="s">
        <v>538</v>
      </c>
      <c r="G128" s="209"/>
      <c r="H128" s="209" t="s">
        <v>590</v>
      </c>
      <c r="I128" s="209" t="s">
        <v>540</v>
      </c>
      <c r="J128" s="209" t="s">
        <v>589</v>
      </c>
      <c r="K128" s="251"/>
    </row>
    <row r="129" spans="2:11" s="1" customFormat="1" ht="15" customHeight="1">
      <c r="B129" s="249"/>
      <c r="C129" s="209" t="s">
        <v>549</v>
      </c>
      <c r="D129" s="209"/>
      <c r="E129" s="209"/>
      <c r="F129" s="229" t="s">
        <v>544</v>
      </c>
      <c r="G129" s="209"/>
      <c r="H129" s="209" t="s">
        <v>550</v>
      </c>
      <c r="I129" s="209" t="s">
        <v>540</v>
      </c>
      <c r="J129" s="209">
        <v>15</v>
      </c>
      <c r="K129" s="251"/>
    </row>
    <row r="130" spans="2:11" s="1" customFormat="1" ht="15" customHeight="1">
      <c r="B130" s="249"/>
      <c r="C130" s="231" t="s">
        <v>551</v>
      </c>
      <c r="D130" s="231"/>
      <c r="E130" s="231"/>
      <c r="F130" s="232" t="s">
        <v>544</v>
      </c>
      <c r="G130" s="231"/>
      <c r="H130" s="231" t="s">
        <v>552</v>
      </c>
      <c r="I130" s="231" t="s">
        <v>540</v>
      </c>
      <c r="J130" s="231">
        <v>15</v>
      </c>
      <c r="K130" s="251"/>
    </row>
    <row r="131" spans="2:11" s="1" customFormat="1" ht="15" customHeight="1">
      <c r="B131" s="249"/>
      <c r="C131" s="231" t="s">
        <v>553</v>
      </c>
      <c r="D131" s="231"/>
      <c r="E131" s="231"/>
      <c r="F131" s="232" t="s">
        <v>544</v>
      </c>
      <c r="G131" s="231"/>
      <c r="H131" s="231" t="s">
        <v>554</v>
      </c>
      <c r="I131" s="231" t="s">
        <v>540</v>
      </c>
      <c r="J131" s="231">
        <v>20</v>
      </c>
      <c r="K131" s="251"/>
    </row>
    <row r="132" spans="2:11" s="1" customFormat="1" ht="15" customHeight="1">
      <c r="B132" s="249"/>
      <c r="C132" s="231" t="s">
        <v>555</v>
      </c>
      <c r="D132" s="231"/>
      <c r="E132" s="231"/>
      <c r="F132" s="232" t="s">
        <v>544</v>
      </c>
      <c r="G132" s="231"/>
      <c r="H132" s="231" t="s">
        <v>556</v>
      </c>
      <c r="I132" s="231" t="s">
        <v>540</v>
      </c>
      <c r="J132" s="231">
        <v>20</v>
      </c>
      <c r="K132" s="251"/>
    </row>
    <row r="133" spans="2:11" s="1" customFormat="1" ht="15" customHeight="1">
      <c r="B133" s="249"/>
      <c r="C133" s="209" t="s">
        <v>543</v>
      </c>
      <c r="D133" s="209"/>
      <c r="E133" s="209"/>
      <c r="F133" s="229" t="s">
        <v>544</v>
      </c>
      <c r="G133" s="209"/>
      <c r="H133" s="209" t="s">
        <v>578</v>
      </c>
      <c r="I133" s="209" t="s">
        <v>540</v>
      </c>
      <c r="J133" s="209">
        <v>50</v>
      </c>
      <c r="K133" s="251"/>
    </row>
    <row r="134" spans="2:11" s="1" customFormat="1" ht="15" customHeight="1">
      <c r="B134" s="249"/>
      <c r="C134" s="209" t="s">
        <v>557</v>
      </c>
      <c r="D134" s="209"/>
      <c r="E134" s="209"/>
      <c r="F134" s="229" t="s">
        <v>544</v>
      </c>
      <c r="G134" s="209"/>
      <c r="H134" s="209" t="s">
        <v>578</v>
      </c>
      <c r="I134" s="209" t="s">
        <v>540</v>
      </c>
      <c r="J134" s="209">
        <v>50</v>
      </c>
      <c r="K134" s="251"/>
    </row>
    <row r="135" spans="2:11" s="1" customFormat="1" ht="15" customHeight="1">
      <c r="B135" s="249"/>
      <c r="C135" s="209" t="s">
        <v>563</v>
      </c>
      <c r="D135" s="209"/>
      <c r="E135" s="209"/>
      <c r="F135" s="229" t="s">
        <v>544</v>
      </c>
      <c r="G135" s="209"/>
      <c r="H135" s="209" t="s">
        <v>578</v>
      </c>
      <c r="I135" s="209" t="s">
        <v>540</v>
      </c>
      <c r="J135" s="209">
        <v>50</v>
      </c>
      <c r="K135" s="251"/>
    </row>
    <row r="136" spans="2:11" s="1" customFormat="1" ht="15" customHeight="1">
      <c r="B136" s="249"/>
      <c r="C136" s="209" t="s">
        <v>565</v>
      </c>
      <c r="D136" s="209"/>
      <c r="E136" s="209"/>
      <c r="F136" s="229" t="s">
        <v>544</v>
      </c>
      <c r="G136" s="209"/>
      <c r="H136" s="209" t="s">
        <v>578</v>
      </c>
      <c r="I136" s="209" t="s">
        <v>540</v>
      </c>
      <c r="J136" s="209">
        <v>50</v>
      </c>
      <c r="K136" s="251"/>
    </row>
    <row r="137" spans="2:11" s="1" customFormat="1" ht="15" customHeight="1">
      <c r="B137" s="249"/>
      <c r="C137" s="209" t="s">
        <v>566</v>
      </c>
      <c r="D137" s="209"/>
      <c r="E137" s="209"/>
      <c r="F137" s="229" t="s">
        <v>544</v>
      </c>
      <c r="G137" s="209"/>
      <c r="H137" s="209" t="s">
        <v>591</v>
      </c>
      <c r="I137" s="209" t="s">
        <v>540</v>
      </c>
      <c r="J137" s="209">
        <v>255</v>
      </c>
      <c r="K137" s="251"/>
    </row>
    <row r="138" spans="2:11" s="1" customFormat="1" ht="15" customHeight="1">
      <c r="B138" s="249"/>
      <c r="C138" s="209" t="s">
        <v>568</v>
      </c>
      <c r="D138" s="209"/>
      <c r="E138" s="209"/>
      <c r="F138" s="229" t="s">
        <v>538</v>
      </c>
      <c r="G138" s="209"/>
      <c r="H138" s="209" t="s">
        <v>592</v>
      </c>
      <c r="I138" s="209" t="s">
        <v>570</v>
      </c>
      <c r="J138" s="209"/>
      <c r="K138" s="251"/>
    </row>
    <row r="139" spans="2:11" s="1" customFormat="1" ht="15" customHeight="1">
      <c r="B139" s="249"/>
      <c r="C139" s="209" t="s">
        <v>571</v>
      </c>
      <c r="D139" s="209"/>
      <c r="E139" s="209"/>
      <c r="F139" s="229" t="s">
        <v>538</v>
      </c>
      <c r="G139" s="209"/>
      <c r="H139" s="209" t="s">
        <v>593</v>
      </c>
      <c r="I139" s="209" t="s">
        <v>573</v>
      </c>
      <c r="J139" s="209"/>
      <c r="K139" s="251"/>
    </row>
    <row r="140" spans="2:11" s="1" customFormat="1" ht="15" customHeight="1">
      <c r="B140" s="249"/>
      <c r="C140" s="209" t="s">
        <v>574</v>
      </c>
      <c r="D140" s="209"/>
      <c r="E140" s="209"/>
      <c r="F140" s="229" t="s">
        <v>538</v>
      </c>
      <c r="G140" s="209"/>
      <c r="H140" s="209" t="s">
        <v>574</v>
      </c>
      <c r="I140" s="209" t="s">
        <v>573</v>
      </c>
      <c r="J140" s="209"/>
      <c r="K140" s="251"/>
    </row>
    <row r="141" spans="2:11" s="1" customFormat="1" ht="15" customHeight="1">
      <c r="B141" s="249"/>
      <c r="C141" s="209" t="s">
        <v>35</v>
      </c>
      <c r="D141" s="209"/>
      <c r="E141" s="209"/>
      <c r="F141" s="229" t="s">
        <v>538</v>
      </c>
      <c r="G141" s="209"/>
      <c r="H141" s="209" t="s">
        <v>594</v>
      </c>
      <c r="I141" s="209" t="s">
        <v>573</v>
      </c>
      <c r="J141" s="209"/>
      <c r="K141" s="251"/>
    </row>
    <row r="142" spans="2:11" s="1" customFormat="1" ht="15" customHeight="1">
      <c r="B142" s="249"/>
      <c r="C142" s="209" t="s">
        <v>595</v>
      </c>
      <c r="D142" s="209"/>
      <c r="E142" s="209"/>
      <c r="F142" s="229" t="s">
        <v>538</v>
      </c>
      <c r="G142" s="209"/>
      <c r="H142" s="209" t="s">
        <v>596</v>
      </c>
      <c r="I142" s="209" t="s">
        <v>573</v>
      </c>
      <c r="J142" s="209"/>
      <c r="K142" s="251"/>
    </row>
    <row r="143" spans="2:11" s="1" customFormat="1" ht="15" customHeight="1">
      <c r="B143" s="252"/>
      <c r="C143" s="253"/>
      <c r="D143" s="253"/>
      <c r="E143" s="253"/>
      <c r="F143" s="253"/>
      <c r="G143" s="253"/>
      <c r="H143" s="253"/>
      <c r="I143" s="253"/>
      <c r="J143" s="253"/>
      <c r="K143" s="254"/>
    </row>
    <row r="144" spans="2:11" s="1" customFormat="1" ht="18.75" customHeight="1">
      <c r="B144" s="206"/>
      <c r="C144" s="206"/>
      <c r="D144" s="206"/>
      <c r="E144" s="206"/>
      <c r="F144" s="241"/>
      <c r="G144" s="206"/>
      <c r="H144" s="206"/>
      <c r="I144" s="206"/>
      <c r="J144" s="206"/>
      <c r="K144" s="206"/>
    </row>
    <row r="145" spans="2:11" s="1" customFormat="1" ht="18.75" customHeight="1">
      <c r="B145" s="216"/>
      <c r="C145" s="216"/>
      <c r="D145" s="216"/>
      <c r="E145" s="216"/>
      <c r="F145" s="216"/>
      <c r="G145" s="216"/>
      <c r="H145" s="216"/>
      <c r="I145" s="216"/>
      <c r="J145" s="216"/>
      <c r="K145" s="216"/>
    </row>
    <row r="146" spans="2:11" s="1" customFormat="1" ht="7.5" customHeight="1">
      <c r="B146" s="217"/>
      <c r="C146" s="218"/>
      <c r="D146" s="218"/>
      <c r="E146" s="218"/>
      <c r="F146" s="218"/>
      <c r="G146" s="218"/>
      <c r="H146" s="218"/>
      <c r="I146" s="218"/>
      <c r="J146" s="218"/>
      <c r="K146" s="219"/>
    </row>
    <row r="147" spans="2:11" s="1" customFormat="1" ht="45" customHeight="1">
      <c r="B147" s="220"/>
      <c r="C147" s="321" t="s">
        <v>597</v>
      </c>
      <c r="D147" s="321"/>
      <c r="E147" s="321"/>
      <c r="F147" s="321"/>
      <c r="G147" s="321"/>
      <c r="H147" s="321"/>
      <c r="I147" s="321"/>
      <c r="J147" s="321"/>
      <c r="K147" s="221"/>
    </row>
    <row r="148" spans="2:11" s="1" customFormat="1" ht="17.25" customHeight="1">
      <c r="B148" s="220"/>
      <c r="C148" s="222" t="s">
        <v>532</v>
      </c>
      <c r="D148" s="222"/>
      <c r="E148" s="222"/>
      <c r="F148" s="222" t="s">
        <v>533</v>
      </c>
      <c r="G148" s="223"/>
      <c r="H148" s="222" t="s">
        <v>51</v>
      </c>
      <c r="I148" s="222" t="s">
        <v>54</v>
      </c>
      <c r="J148" s="222" t="s">
        <v>534</v>
      </c>
      <c r="K148" s="221"/>
    </row>
    <row r="149" spans="2:11" s="1" customFormat="1" ht="17.25" customHeight="1">
      <c r="B149" s="220"/>
      <c r="C149" s="224" t="s">
        <v>535</v>
      </c>
      <c r="D149" s="224"/>
      <c r="E149" s="224"/>
      <c r="F149" s="225" t="s">
        <v>536</v>
      </c>
      <c r="G149" s="226"/>
      <c r="H149" s="224"/>
      <c r="I149" s="224"/>
      <c r="J149" s="224" t="s">
        <v>537</v>
      </c>
      <c r="K149" s="221"/>
    </row>
    <row r="150" spans="2:11" s="1" customFormat="1" ht="5.25" customHeight="1">
      <c r="B150" s="230"/>
      <c r="C150" s="227"/>
      <c r="D150" s="227"/>
      <c r="E150" s="227"/>
      <c r="F150" s="227"/>
      <c r="G150" s="228"/>
      <c r="H150" s="227"/>
      <c r="I150" s="227"/>
      <c r="J150" s="227"/>
      <c r="K150" s="251"/>
    </row>
    <row r="151" spans="2:11" s="1" customFormat="1" ht="15" customHeight="1">
      <c r="B151" s="230"/>
      <c r="C151" s="255" t="s">
        <v>541</v>
      </c>
      <c r="D151" s="209"/>
      <c r="E151" s="209"/>
      <c r="F151" s="256" t="s">
        <v>538</v>
      </c>
      <c r="G151" s="209"/>
      <c r="H151" s="255" t="s">
        <v>578</v>
      </c>
      <c r="I151" s="255" t="s">
        <v>540</v>
      </c>
      <c r="J151" s="255">
        <v>120</v>
      </c>
      <c r="K151" s="251"/>
    </row>
    <row r="152" spans="2:11" s="1" customFormat="1" ht="15" customHeight="1">
      <c r="B152" s="230"/>
      <c r="C152" s="255" t="s">
        <v>587</v>
      </c>
      <c r="D152" s="209"/>
      <c r="E152" s="209"/>
      <c r="F152" s="256" t="s">
        <v>538</v>
      </c>
      <c r="G152" s="209"/>
      <c r="H152" s="255" t="s">
        <v>598</v>
      </c>
      <c r="I152" s="255" t="s">
        <v>540</v>
      </c>
      <c r="J152" s="255" t="s">
        <v>589</v>
      </c>
      <c r="K152" s="251"/>
    </row>
    <row r="153" spans="2:11" s="1" customFormat="1" ht="15" customHeight="1">
      <c r="B153" s="230"/>
      <c r="C153" s="255" t="s">
        <v>486</v>
      </c>
      <c r="D153" s="209"/>
      <c r="E153" s="209"/>
      <c r="F153" s="256" t="s">
        <v>538</v>
      </c>
      <c r="G153" s="209"/>
      <c r="H153" s="255" t="s">
        <v>599</v>
      </c>
      <c r="I153" s="255" t="s">
        <v>540</v>
      </c>
      <c r="J153" s="255" t="s">
        <v>589</v>
      </c>
      <c r="K153" s="251"/>
    </row>
    <row r="154" spans="2:11" s="1" customFormat="1" ht="15" customHeight="1">
      <c r="B154" s="230"/>
      <c r="C154" s="255" t="s">
        <v>543</v>
      </c>
      <c r="D154" s="209"/>
      <c r="E154" s="209"/>
      <c r="F154" s="256" t="s">
        <v>544</v>
      </c>
      <c r="G154" s="209"/>
      <c r="H154" s="255" t="s">
        <v>578</v>
      </c>
      <c r="I154" s="255" t="s">
        <v>540</v>
      </c>
      <c r="J154" s="255">
        <v>50</v>
      </c>
      <c r="K154" s="251"/>
    </row>
    <row r="155" spans="2:11" s="1" customFormat="1" ht="15" customHeight="1">
      <c r="B155" s="230"/>
      <c r="C155" s="255" t="s">
        <v>546</v>
      </c>
      <c r="D155" s="209"/>
      <c r="E155" s="209"/>
      <c r="F155" s="256" t="s">
        <v>538</v>
      </c>
      <c r="G155" s="209"/>
      <c r="H155" s="255" t="s">
        <v>578</v>
      </c>
      <c r="I155" s="255" t="s">
        <v>548</v>
      </c>
      <c r="J155" s="255"/>
      <c r="K155" s="251"/>
    </row>
    <row r="156" spans="2:11" s="1" customFormat="1" ht="15" customHeight="1">
      <c r="B156" s="230"/>
      <c r="C156" s="255" t="s">
        <v>557</v>
      </c>
      <c r="D156" s="209"/>
      <c r="E156" s="209"/>
      <c r="F156" s="256" t="s">
        <v>544</v>
      </c>
      <c r="G156" s="209"/>
      <c r="H156" s="255" t="s">
        <v>578</v>
      </c>
      <c r="I156" s="255" t="s">
        <v>540</v>
      </c>
      <c r="J156" s="255">
        <v>50</v>
      </c>
      <c r="K156" s="251"/>
    </row>
    <row r="157" spans="2:11" s="1" customFormat="1" ht="15" customHeight="1">
      <c r="B157" s="230"/>
      <c r="C157" s="255" t="s">
        <v>565</v>
      </c>
      <c r="D157" s="209"/>
      <c r="E157" s="209"/>
      <c r="F157" s="256" t="s">
        <v>544</v>
      </c>
      <c r="G157" s="209"/>
      <c r="H157" s="255" t="s">
        <v>578</v>
      </c>
      <c r="I157" s="255" t="s">
        <v>540</v>
      </c>
      <c r="J157" s="255">
        <v>50</v>
      </c>
      <c r="K157" s="251"/>
    </row>
    <row r="158" spans="2:11" s="1" customFormat="1" ht="15" customHeight="1">
      <c r="B158" s="230"/>
      <c r="C158" s="255" t="s">
        <v>563</v>
      </c>
      <c r="D158" s="209"/>
      <c r="E158" s="209"/>
      <c r="F158" s="256" t="s">
        <v>544</v>
      </c>
      <c r="G158" s="209"/>
      <c r="H158" s="255" t="s">
        <v>578</v>
      </c>
      <c r="I158" s="255" t="s">
        <v>540</v>
      </c>
      <c r="J158" s="255">
        <v>50</v>
      </c>
      <c r="K158" s="251"/>
    </row>
    <row r="159" spans="2:11" s="1" customFormat="1" ht="15" customHeight="1">
      <c r="B159" s="230"/>
      <c r="C159" s="255" t="s">
        <v>90</v>
      </c>
      <c r="D159" s="209"/>
      <c r="E159" s="209"/>
      <c r="F159" s="256" t="s">
        <v>538</v>
      </c>
      <c r="G159" s="209"/>
      <c r="H159" s="255" t="s">
        <v>600</v>
      </c>
      <c r="I159" s="255" t="s">
        <v>540</v>
      </c>
      <c r="J159" s="255" t="s">
        <v>601</v>
      </c>
      <c r="K159" s="251"/>
    </row>
    <row r="160" spans="2:11" s="1" customFormat="1" ht="15" customHeight="1">
      <c r="B160" s="230"/>
      <c r="C160" s="255" t="s">
        <v>602</v>
      </c>
      <c r="D160" s="209"/>
      <c r="E160" s="209"/>
      <c r="F160" s="256" t="s">
        <v>538</v>
      </c>
      <c r="G160" s="209"/>
      <c r="H160" s="255" t="s">
        <v>603</v>
      </c>
      <c r="I160" s="255" t="s">
        <v>573</v>
      </c>
      <c r="J160" s="255"/>
      <c r="K160" s="251"/>
    </row>
    <row r="161" spans="2:11" s="1" customFormat="1" ht="15" customHeight="1">
      <c r="B161" s="257"/>
      <c r="C161" s="239"/>
      <c r="D161" s="239"/>
      <c r="E161" s="239"/>
      <c r="F161" s="239"/>
      <c r="G161" s="239"/>
      <c r="H161" s="239"/>
      <c r="I161" s="239"/>
      <c r="J161" s="239"/>
      <c r="K161" s="258"/>
    </row>
    <row r="162" spans="2:11" s="1" customFormat="1" ht="18.75" customHeight="1">
      <c r="B162" s="206"/>
      <c r="C162" s="209"/>
      <c r="D162" s="209"/>
      <c r="E162" s="209"/>
      <c r="F162" s="229"/>
      <c r="G162" s="209"/>
      <c r="H162" s="209"/>
      <c r="I162" s="209"/>
      <c r="J162" s="209"/>
      <c r="K162" s="206"/>
    </row>
    <row r="163" spans="2:11" s="1" customFormat="1" ht="18.75" customHeight="1">
      <c r="B163" s="216"/>
      <c r="C163" s="216"/>
      <c r="D163" s="216"/>
      <c r="E163" s="216"/>
      <c r="F163" s="216"/>
      <c r="G163" s="216"/>
      <c r="H163" s="216"/>
      <c r="I163" s="216"/>
      <c r="J163" s="216"/>
      <c r="K163" s="216"/>
    </row>
    <row r="164" spans="2:11" s="1" customFormat="1" ht="7.5" customHeight="1">
      <c r="B164" s="198"/>
      <c r="C164" s="199"/>
      <c r="D164" s="199"/>
      <c r="E164" s="199"/>
      <c r="F164" s="199"/>
      <c r="G164" s="199"/>
      <c r="H164" s="199"/>
      <c r="I164" s="199"/>
      <c r="J164" s="199"/>
      <c r="K164" s="200"/>
    </row>
    <row r="165" spans="2:11" s="1" customFormat="1" ht="45" customHeight="1">
      <c r="B165" s="201"/>
      <c r="C165" s="320" t="s">
        <v>604</v>
      </c>
      <c r="D165" s="320"/>
      <c r="E165" s="320"/>
      <c r="F165" s="320"/>
      <c r="G165" s="320"/>
      <c r="H165" s="320"/>
      <c r="I165" s="320"/>
      <c r="J165" s="320"/>
      <c r="K165" s="202"/>
    </row>
    <row r="166" spans="2:11" s="1" customFormat="1" ht="17.25" customHeight="1">
      <c r="B166" s="201"/>
      <c r="C166" s="222" t="s">
        <v>532</v>
      </c>
      <c r="D166" s="222"/>
      <c r="E166" s="222"/>
      <c r="F166" s="222" t="s">
        <v>533</v>
      </c>
      <c r="G166" s="259"/>
      <c r="H166" s="260" t="s">
        <v>51</v>
      </c>
      <c r="I166" s="260" t="s">
        <v>54</v>
      </c>
      <c r="J166" s="222" t="s">
        <v>534</v>
      </c>
      <c r="K166" s="202"/>
    </row>
    <row r="167" spans="2:11" s="1" customFormat="1" ht="17.25" customHeight="1">
      <c r="B167" s="203"/>
      <c r="C167" s="224" t="s">
        <v>535</v>
      </c>
      <c r="D167" s="224"/>
      <c r="E167" s="224"/>
      <c r="F167" s="225" t="s">
        <v>536</v>
      </c>
      <c r="G167" s="261"/>
      <c r="H167" s="262"/>
      <c r="I167" s="262"/>
      <c r="J167" s="224" t="s">
        <v>537</v>
      </c>
      <c r="K167" s="204"/>
    </row>
    <row r="168" spans="2:11" s="1" customFormat="1" ht="5.25" customHeight="1">
      <c r="B168" s="230"/>
      <c r="C168" s="227"/>
      <c r="D168" s="227"/>
      <c r="E168" s="227"/>
      <c r="F168" s="227"/>
      <c r="G168" s="228"/>
      <c r="H168" s="227"/>
      <c r="I168" s="227"/>
      <c r="J168" s="227"/>
      <c r="K168" s="251"/>
    </row>
    <row r="169" spans="2:11" s="1" customFormat="1" ht="15" customHeight="1">
      <c r="B169" s="230"/>
      <c r="C169" s="209" t="s">
        <v>541</v>
      </c>
      <c r="D169" s="209"/>
      <c r="E169" s="209"/>
      <c r="F169" s="229" t="s">
        <v>538</v>
      </c>
      <c r="G169" s="209"/>
      <c r="H169" s="209" t="s">
        <v>578</v>
      </c>
      <c r="I169" s="209" t="s">
        <v>540</v>
      </c>
      <c r="J169" s="209">
        <v>120</v>
      </c>
      <c r="K169" s="251"/>
    </row>
    <row r="170" spans="2:11" s="1" customFormat="1" ht="15" customHeight="1">
      <c r="B170" s="230"/>
      <c r="C170" s="209" t="s">
        <v>587</v>
      </c>
      <c r="D170" s="209"/>
      <c r="E170" s="209"/>
      <c r="F170" s="229" t="s">
        <v>538</v>
      </c>
      <c r="G170" s="209"/>
      <c r="H170" s="209" t="s">
        <v>588</v>
      </c>
      <c r="I170" s="209" t="s">
        <v>540</v>
      </c>
      <c r="J170" s="209" t="s">
        <v>589</v>
      </c>
      <c r="K170" s="251"/>
    </row>
    <row r="171" spans="2:11" s="1" customFormat="1" ht="15" customHeight="1">
      <c r="B171" s="230"/>
      <c r="C171" s="209" t="s">
        <v>486</v>
      </c>
      <c r="D171" s="209"/>
      <c r="E171" s="209"/>
      <c r="F171" s="229" t="s">
        <v>538</v>
      </c>
      <c r="G171" s="209"/>
      <c r="H171" s="209" t="s">
        <v>605</v>
      </c>
      <c r="I171" s="209" t="s">
        <v>540</v>
      </c>
      <c r="J171" s="209" t="s">
        <v>589</v>
      </c>
      <c r="K171" s="251"/>
    </row>
    <row r="172" spans="2:11" s="1" customFormat="1" ht="15" customHeight="1">
      <c r="B172" s="230"/>
      <c r="C172" s="209" t="s">
        <v>543</v>
      </c>
      <c r="D172" s="209"/>
      <c r="E172" s="209"/>
      <c r="F172" s="229" t="s">
        <v>544</v>
      </c>
      <c r="G172" s="209"/>
      <c r="H172" s="209" t="s">
        <v>605</v>
      </c>
      <c r="I172" s="209" t="s">
        <v>540</v>
      </c>
      <c r="J172" s="209">
        <v>50</v>
      </c>
      <c r="K172" s="251"/>
    </row>
    <row r="173" spans="2:11" s="1" customFormat="1" ht="15" customHeight="1">
      <c r="B173" s="230"/>
      <c r="C173" s="209" t="s">
        <v>546</v>
      </c>
      <c r="D173" s="209"/>
      <c r="E173" s="209"/>
      <c r="F173" s="229" t="s">
        <v>538</v>
      </c>
      <c r="G173" s="209"/>
      <c r="H173" s="209" t="s">
        <v>605</v>
      </c>
      <c r="I173" s="209" t="s">
        <v>548</v>
      </c>
      <c r="J173" s="209"/>
      <c r="K173" s="251"/>
    </row>
    <row r="174" spans="2:11" s="1" customFormat="1" ht="15" customHeight="1">
      <c r="B174" s="230"/>
      <c r="C174" s="209" t="s">
        <v>557</v>
      </c>
      <c r="D174" s="209"/>
      <c r="E174" s="209"/>
      <c r="F174" s="229" t="s">
        <v>544</v>
      </c>
      <c r="G174" s="209"/>
      <c r="H174" s="209" t="s">
        <v>605</v>
      </c>
      <c r="I174" s="209" t="s">
        <v>540</v>
      </c>
      <c r="J174" s="209">
        <v>50</v>
      </c>
      <c r="K174" s="251"/>
    </row>
    <row r="175" spans="2:11" s="1" customFormat="1" ht="15" customHeight="1">
      <c r="B175" s="230"/>
      <c r="C175" s="209" t="s">
        <v>565</v>
      </c>
      <c r="D175" s="209"/>
      <c r="E175" s="209"/>
      <c r="F175" s="229" t="s">
        <v>544</v>
      </c>
      <c r="G175" s="209"/>
      <c r="H175" s="209" t="s">
        <v>605</v>
      </c>
      <c r="I175" s="209" t="s">
        <v>540</v>
      </c>
      <c r="J175" s="209">
        <v>50</v>
      </c>
      <c r="K175" s="251"/>
    </row>
    <row r="176" spans="2:11" s="1" customFormat="1" ht="15" customHeight="1">
      <c r="B176" s="230"/>
      <c r="C176" s="209" t="s">
        <v>563</v>
      </c>
      <c r="D176" s="209"/>
      <c r="E176" s="209"/>
      <c r="F176" s="229" t="s">
        <v>544</v>
      </c>
      <c r="G176" s="209"/>
      <c r="H176" s="209" t="s">
        <v>605</v>
      </c>
      <c r="I176" s="209" t="s">
        <v>540</v>
      </c>
      <c r="J176" s="209">
        <v>50</v>
      </c>
      <c r="K176" s="251"/>
    </row>
    <row r="177" spans="2:11" s="1" customFormat="1" ht="15" customHeight="1">
      <c r="B177" s="230"/>
      <c r="C177" s="209" t="s">
        <v>105</v>
      </c>
      <c r="D177" s="209"/>
      <c r="E177" s="209"/>
      <c r="F177" s="229" t="s">
        <v>538</v>
      </c>
      <c r="G177" s="209"/>
      <c r="H177" s="209" t="s">
        <v>606</v>
      </c>
      <c r="I177" s="209" t="s">
        <v>607</v>
      </c>
      <c r="J177" s="209"/>
      <c r="K177" s="251"/>
    </row>
    <row r="178" spans="2:11" s="1" customFormat="1" ht="15" customHeight="1">
      <c r="B178" s="230"/>
      <c r="C178" s="209" t="s">
        <v>54</v>
      </c>
      <c r="D178" s="209"/>
      <c r="E178" s="209"/>
      <c r="F178" s="229" t="s">
        <v>538</v>
      </c>
      <c r="G178" s="209"/>
      <c r="H178" s="209" t="s">
        <v>608</v>
      </c>
      <c r="I178" s="209" t="s">
        <v>609</v>
      </c>
      <c r="J178" s="209">
        <v>1</v>
      </c>
      <c r="K178" s="251"/>
    </row>
    <row r="179" spans="2:11" s="1" customFormat="1" ht="15" customHeight="1">
      <c r="B179" s="230"/>
      <c r="C179" s="209" t="s">
        <v>50</v>
      </c>
      <c r="D179" s="209"/>
      <c r="E179" s="209"/>
      <c r="F179" s="229" t="s">
        <v>538</v>
      </c>
      <c r="G179" s="209"/>
      <c r="H179" s="209" t="s">
        <v>610</v>
      </c>
      <c r="I179" s="209" t="s">
        <v>540</v>
      </c>
      <c r="J179" s="209">
        <v>20</v>
      </c>
      <c r="K179" s="251"/>
    </row>
    <row r="180" spans="2:11" s="1" customFormat="1" ht="15" customHeight="1">
      <c r="B180" s="230"/>
      <c r="C180" s="209" t="s">
        <v>51</v>
      </c>
      <c r="D180" s="209"/>
      <c r="E180" s="209"/>
      <c r="F180" s="229" t="s">
        <v>538</v>
      </c>
      <c r="G180" s="209"/>
      <c r="H180" s="209" t="s">
        <v>611</v>
      </c>
      <c r="I180" s="209" t="s">
        <v>540</v>
      </c>
      <c r="J180" s="209">
        <v>255</v>
      </c>
      <c r="K180" s="251"/>
    </row>
    <row r="181" spans="2:11" s="1" customFormat="1" ht="15" customHeight="1">
      <c r="B181" s="230"/>
      <c r="C181" s="209" t="s">
        <v>106</v>
      </c>
      <c r="D181" s="209"/>
      <c r="E181" s="209"/>
      <c r="F181" s="229" t="s">
        <v>538</v>
      </c>
      <c r="G181" s="209"/>
      <c r="H181" s="209" t="s">
        <v>502</v>
      </c>
      <c r="I181" s="209" t="s">
        <v>540</v>
      </c>
      <c r="J181" s="209">
        <v>10</v>
      </c>
      <c r="K181" s="251"/>
    </row>
    <row r="182" spans="2:11" s="1" customFormat="1" ht="15" customHeight="1">
      <c r="B182" s="230"/>
      <c r="C182" s="209" t="s">
        <v>107</v>
      </c>
      <c r="D182" s="209"/>
      <c r="E182" s="209"/>
      <c r="F182" s="229" t="s">
        <v>538</v>
      </c>
      <c r="G182" s="209"/>
      <c r="H182" s="209" t="s">
        <v>612</v>
      </c>
      <c r="I182" s="209" t="s">
        <v>573</v>
      </c>
      <c r="J182" s="209"/>
      <c r="K182" s="251"/>
    </row>
    <row r="183" spans="2:11" s="1" customFormat="1" ht="15" customHeight="1">
      <c r="B183" s="230"/>
      <c r="C183" s="209" t="s">
        <v>613</v>
      </c>
      <c r="D183" s="209"/>
      <c r="E183" s="209"/>
      <c r="F183" s="229" t="s">
        <v>538</v>
      </c>
      <c r="G183" s="209"/>
      <c r="H183" s="209" t="s">
        <v>614</v>
      </c>
      <c r="I183" s="209" t="s">
        <v>573</v>
      </c>
      <c r="J183" s="209"/>
      <c r="K183" s="251"/>
    </row>
    <row r="184" spans="2:11" s="1" customFormat="1" ht="15" customHeight="1">
      <c r="B184" s="230"/>
      <c r="C184" s="209" t="s">
        <v>602</v>
      </c>
      <c r="D184" s="209"/>
      <c r="E184" s="209"/>
      <c r="F184" s="229" t="s">
        <v>538</v>
      </c>
      <c r="G184" s="209"/>
      <c r="H184" s="209" t="s">
        <v>615</v>
      </c>
      <c r="I184" s="209" t="s">
        <v>573</v>
      </c>
      <c r="J184" s="209"/>
      <c r="K184" s="251"/>
    </row>
    <row r="185" spans="2:11" s="1" customFormat="1" ht="15" customHeight="1">
      <c r="B185" s="230"/>
      <c r="C185" s="209" t="s">
        <v>109</v>
      </c>
      <c r="D185" s="209"/>
      <c r="E185" s="209"/>
      <c r="F185" s="229" t="s">
        <v>544</v>
      </c>
      <c r="G185" s="209"/>
      <c r="H185" s="209" t="s">
        <v>616</v>
      </c>
      <c r="I185" s="209" t="s">
        <v>540</v>
      </c>
      <c r="J185" s="209">
        <v>50</v>
      </c>
      <c r="K185" s="251"/>
    </row>
    <row r="186" spans="2:11" s="1" customFormat="1" ht="15" customHeight="1">
      <c r="B186" s="230"/>
      <c r="C186" s="209" t="s">
        <v>617</v>
      </c>
      <c r="D186" s="209"/>
      <c r="E186" s="209"/>
      <c r="F186" s="229" t="s">
        <v>544</v>
      </c>
      <c r="G186" s="209"/>
      <c r="H186" s="209" t="s">
        <v>618</v>
      </c>
      <c r="I186" s="209" t="s">
        <v>619</v>
      </c>
      <c r="J186" s="209"/>
      <c r="K186" s="251"/>
    </row>
    <row r="187" spans="2:11" s="1" customFormat="1" ht="15" customHeight="1">
      <c r="B187" s="230"/>
      <c r="C187" s="209" t="s">
        <v>620</v>
      </c>
      <c r="D187" s="209"/>
      <c r="E187" s="209"/>
      <c r="F187" s="229" t="s">
        <v>544</v>
      </c>
      <c r="G187" s="209"/>
      <c r="H187" s="209" t="s">
        <v>621</v>
      </c>
      <c r="I187" s="209" t="s">
        <v>619</v>
      </c>
      <c r="J187" s="209"/>
      <c r="K187" s="251"/>
    </row>
    <row r="188" spans="2:11" s="1" customFormat="1" ht="15" customHeight="1">
      <c r="B188" s="230"/>
      <c r="C188" s="209" t="s">
        <v>622</v>
      </c>
      <c r="D188" s="209"/>
      <c r="E188" s="209"/>
      <c r="F188" s="229" t="s">
        <v>544</v>
      </c>
      <c r="G188" s="209"/>
      <c r="H188" s="209" t="s">
        <v>623</v>
      </c>
      <c r="I188" s="209" t="s">
        <v>619</v>
      </c>
      <c r="J188" s="209"/>
      <c r="K188" s="251"/>
    </row>
    <row r="189" spans="2:11" s="1" customFormat="1" ht="15" customHeight="1">
      <c r="B189" s="230"/>
      <c r="C189" s="263" t="s">
        <v>624</v>
      </c>
      <c r="D189" s="209"/>
      <c r="E189" s="209"/>
      <c r="F189" s="229" t="s">
        <v>544</v>
      </c>
      <c r="G189" s="209"/>
      <c r="H189" s="209" t="s">
        <v>625</v>
      </c>
      <c r="I189" s="209" t="s">
        <v>626</v>
      </c>
      <c r="J189" s="264" t="s">
        <v>627</v>
      </c>
      <c r="K189" s="251"/>
    </row>
    <row r="190" spans="2:11" s="1" customFormat="1" ht="15" customHeight="1">
      <c r="B190" s="230"/>
      <c r="C190" s="215" t="s">
        <v>39</v>
      </c>
      <c r="D190" s="209"/>
      <c r="E190" s="209"/>
      <c r="F190" s="229" t="s">
        <v>538</v>
      </c>
      <c r="G190" s="209"/>
      <c r="H190" s="206" t="s">
        <v>628</v>
      </c>
      <c r="I190" s="209" t="s">
        <v>629</v>
      </c>
      <c r="J190" s="209"/>
      <c r="K190" s="251"/>
    </row>
    <row r="191" spans="2:11" s="1" customFormat="1" ht="15" customHeight="1">
      <c r="B191" s="230"/>
      <c r="C191" s="215" t="s">
        <v>630</v>
      </c>
      <c r="D191" s="209"/>
      <c r="E191" s="209"/>
      <c r="F191" s="229" t="s">
        <v>538</v>
      </c>
      <c r="G191" s="209"/>
      <c r="H191" s="209" t="s">
        <v>631</v>
      </c>
      <c r="I191" s="209" t="s">
        <v>573</v>
      </c>
      <c r="J191" s="209"/>
      <c r="K191" s="251"/>
    </row>
    <row r="192" spans="2:11" s="1" customFormat="1" ht="15" customHeight="1">
      <c r="B192" s="230"/>
      <c r="C192" s="215" t="s">
        <v>632</v>
      </c>
      <c r="D192" s="209"/>
      <c r="E192" s="209"/>
      <c r="F192" s="229" t="s">
        <v>538</v>
      </c>
      <c r="G192" s="209"/>
      <c r="H192" s="209" t="s">
        <v>633</v>
      </c>
      <c r="I192" s="209" t="s">
        <v>573</v>
      </c>
      <c r="J192" s="209"/>
      <c r="K192" s="251"/>
    </row>
    <row r="193" spans="2:11" s="1" customFormat="1" ht="15" customHeight="1">
      <c r="B193" s="230"/>
      <c r="C193" s="215" t="s">
        <v>634</v>
      </c>
      <c r="D193" s="209"/>
      <c r="E193" s="209"/>
      <c r="F193" s="229" t="s">
        <v>544</v>
      </c>
      <c r="G193" s="209"/>
      <c r="H193" s="209" t="s">
        <v>635</v>
      </c>
      <c r="I193" s="209" t="s">
        <v>573</v>
      </c>
      <c r="J193" s="209"/>
      <c r="K193" s="251"/>
    </row>
    <row r="194" spans="2:11" s="1" customFormat="1" ht="15" customHeight="1">
      <c r="B194" s="257"/>
      <c r="C194" s="265"/>
      <c r="D194" s="239"/>
      <c r="E194" s="239"/>
      <c r="F194" s="239"/>
      <c r="G194" s="239"/>
      <c r="H194" s="239"/>
      <c r="I194" s="239"/>
      <c r="J194" s="239"/>
      <c r="K194" s="258"/>
    </row>
    <row r="195" spans="2:11" s="1" customFormat="1" ht="18.75" customHeight="1">
      <c r="B195" s="206"/>
      <c r="C195" s="209"/>
      <c r="D195" s="209"/>
      <c r="E195" s="209"/>
      <c r="F195" s="229"/>
      <c r="G195" s="209"/>
      <c r="H195" s="209"/>
      <c r="I195" s="209"/>
      <c r="J195" s="209"/>
      <c r="K195" s="206"/>
    </row>
    <row r="196" spans="2:11" s="1" customFormat="1" ht="18.75" customHeight="1">
      <c r="B196" s="206"/>
      <c r="C196" s="209"/>
      <c r="D196" s="209"/>
      <c r="E196" s="209"/>
      <c r="F196" s="229"/>
      <c r="G196" s="209"/>
      <c r="H196" s="209"/>
      <c r="I196" s="209"/>
      <c r="J196" s="209"/>
      <c r="K196" s="206"/>
    </row>
    <row r="197" spans="2:11" s="1" customFormat="1" ht="18.75" customHeight="1">
      <c r="B197" s="216"/>
      <c r="C197" s="216"/>
      <c r="D197" s="216"/>
      <c r="E197" s="216"/>
      <c r="F197" s="216"/>
      <c r="G197" s="216"/>
      <c r="H197" s="216"/>
      <c r="I197" s="216"/>
      <c r="J197" s="216"/>
      <c r="K197" s="216"/>
    </row>
    <row r="198" spans="2:11" s="1" customFormat="1" ht="12">
      <c r="B198" s="198"/>
      <c r="C198" s="199"/>
      <c r="D198" s="199"/>
      <c r="E198" s="199"/>
      <c r="F198" s="199"/>
      <c r="G198" s="199"/>
      <c r="H198" s="199"/>
      <c r="I198" s="199"/>
      <c r="J198" s="199"/>
      <c r="K198" s="200"/>
    </row>
    <row r="199" spans="2:11" s="1" customFormat="1" ht="22.2">
      <c r="B199" s="201"/>
      <c r="C199" s="320" t="s">
        <v>636</v>
      </c>
      <c r="D199" s="320"/>
      <c r="E199" s="320"/>
      <c r="F199" s="320"/>
      <c r="G199" s="320"/>
      <c r="H199" s="320"/>
      <c r="I199" s="320"/>
      <c r="J199" s="320"/>
      <c r="K199" s="202"/>
    </row>
    <row r="200" spans="2:11" s="1" customFormat="1" ht="25.5" customHeight="1">
      <c r="B200" s="201"/>
      <c r="C200" s="266" t="s">
        <v>637</v>
      </c>
      <c r="D200" s="266"/>
      <c r="E200" s="266"/>
      <c r="F200" s="266" t="s">
        <v>638</v>
      </c>
      <c r="G200" s="267"/>
      <c r="H200" s="319" t="s">
        <v>639</v>
      </c>
      <c r="I200" s="319"/>
      <c r="J200" s="319"/>
      <c r="K200" s="202"/>
    </row>
    <row r="201" spans="2:11" s="1" customFormat="1" ht="5.25" customHeight="1">
      <c r="B201" s="230"/>
      <c r="C201" s="227"/>
      <c r="D201" s="227"/>
      <c r="E201" s="227"/>
      <c r="F201" s="227"/>
      <c r="G201" s="209"/>
      <c r="H201" s="227"/>
      <c r="I201" s="227"/>
      <c r="J201" s="227"/>
      <c r="K201" s="251"/>
    </row>
    <row r="202" spans="2:11" s="1" customFormat="1" ht="15" customHeight="1">
      <c r="B202" s="230"/>
      <c r="C202" s="209" t="s">
        <v>629</v>
      </c>
      <c r="D202" s="209"/>
      <c r="E202" s="209"/>
      <c r="F202" s="229" t="s">
        <v>40</v>
      </c>
      <c r="G202" s="209"/>
      <c r="H202" s="318" t="s">
        <v>640</v>
      </c>
      <c r="I202" s="318"/>
      <c r="J202" s="318"/>
      <c r="K202" s="251"/>
    </row>
    <row r="203" spans="2:11" s="1" customFormat="1" ht="15" customHeight="1">
      <c r="B203" s="230"/>
      <c r="C203" s="236"/>
      <c r="D203" s="209"/>
      <c r="E203" s="209"/>
      <c r="F203" s="229" t="s">
        <v>41</v>
      </c>
      <c r="G203" s="209"/>
      <c r="H203" s="318" t="s">
        <v>641</v>
      </c>
      <c r="I203" s="318"/>
      <c r="J203" s="318"/>
      <c r="K203" s="251"/>
    </row>
    <row r="204" spans="2:11" s="1" customFormat="1" ht="15" customHeight="1">
      <c r="B204" s="230"/>
      <c r="C204" s="236"/>
      <c r="D204" s="209"/>
      <c r="E204" s="209"/>
      <c r="F204" s="229" t="s">
        <v>44</v>
      </c>
      <c r="G204" s="209"/>
      <c r="H204" s="318" t="s">
        <v>642</v>
      </c>
      <c r="I204" s="318"/>
      <c r="J204" s="318"/>
      <c r="K204" s="251"/>
    </row>
    <row r="205" spans="2:11" s="1" customFormat="1" ht="15" customHeight="1">
      <c r="B205" s="230"/>
      <c r="C205" s="209"/>
      <c r="D205" s="209"/>
      <c r="E205" s="209"/>
      <c r="F205" s="229" t="s">
        <v>42</v>
      </c>
      <c r="G205" s="209"/>
      <c r="H205" s="318" t="s">
        <v>643</v>
      </c>
      <c r="I205" s="318"/>
      <c r="J205" s="318"/>
      <c r="K205" s="251"/>
    </row>
    <row r="206" spans="2:11" s="1" customFormat="1" ht="15" customHeight="1">
      <c r="B206" s="230"/>
      <c r="C206" s="209"/>
      <c r="D206" s="209"/>
      <c r="E206" s="209"/>
      <c r="F206" s="229" t="s">
        <v>43</v>
      </c>
      <c r="G206" s="209"/>
      <c r="H206" s="318" t="s">
        <v>644</v>
      </c>
      <c r="I206" s="318"/>
      <c r="J206" s="318"/>
      <c r="K206" s="251"/>
    </row>
    <row r="207" spans="2:11" s="1" customFormat="1" ht="15" customHeight="1">
      <c r="B207" s="230"/>
      <c r="C207" s="209"/>
      <c r="D207" s="209"/>
      <c r="E207" s="209"/>
      <c r="F207" s="229"/>
      <c r="G207" s="209"/>
      <c r="H207" s="209"/>
      <c r="I207" s="209"/>
      <c r="J207" s="209"/>
      <c r="K207" s="251"/>
    </row>
    <row r="208" spans="2:11" s="1" customFormat="1" ht="15" customHeight="1">
      <c r="B208" s="230"/>
      <c r="C208" s="209" t="s">
        <v>585</v>
      </c>
      <c r="D208" s="209"/>
      <c r="E208" s="209"/>
      <c r="F208" s="229" t="s">
        <v>76</v>
      </c>
      <c r="G208" s="209"/>
      <c r="H208" s="318" t="s">
        <v>645</v>
      </c>
      <c r="I208" s="318"/>
      <c r="J208" s="318"/>
      <c r="K208" s="251"/>
    </row>
    <row r="209" spans="2:11" s="1" customFormat="1" ht="15" customHeight="1">
      <c r="B209" s="230"/>
      <c r="C209" s="236"/>
      <c r="D209" s="209"/>
      <c r="E209" s="209"/>
      <c r="F209" s="229" t="s">
        <v>482</v>
      </c>
      <c r="G209" s="209"/>
      <c r="H209" s="318" t="s">
        <v>483</v>
      </c>
      <c r="I209" s="318"/>
      <c r="J209" s="318"/>
      <c r="K209" s="251"/>
    </row>
    <row r="210" spans="2:11" s="1" customFormat="1" ht="15" customHeight="1">
      <c r="B210" s="230"/>
      <c r="C210" s="209"/>
      <c r="D210" s="209"/>
      <c r="E210" s="209"/>
      <c r="F210" s="229" t="s">
        <v>480</v>
      </c>
      <c r="G210" s="209"/>
      <c r="H210" s="318" t="s">
        <v>646</v>
      </c>
      <c r="I210" s="318"/>
      <c r="J210" s="318"/>
      <c r="K210" s="251"/>
    </row>
    <row r="211" spans="2:11" s="1" customFormat="1" ht="15" customHeight="1">
      <c r="B211" s="268"/>
      <c r="C211" s="236"/>
      <c r="D211" s="236"/>
      <c r="E211" s="236"/>
      <c r="F211" s="229" t="s">
        <v>484</v>
      </c>
      <c r="G211" s="215"/>
      <c r="H211" s="317" t="s">
        <v>485</v>
      </c>
      <c r="I211" s="317"/>
      <c r="J211" s="317"/>
      <c r="K211" s="269"/>
    </row>
    <row r="212" spans="2:11" s="1" customFormat="1" ht="15" customHeight="1">
      <c r="B212" s="268"/>
      <c r="C212" s="236"/>
      <c r="D212" s="236"/>
      <c r="E212" s="236"/>
      <c r="F212" s="229" t="s">
        <v>407</v>
      </c>
      <c r="G212" s="215"/>
      <c r="H212" s="317" t="s">
        <v>647</v>
      </c>
      <c r="I212" s="317"/>
      <c r="J212" s="317"/>
      <c r="K212" s="269"/>
    </row>
    <row r="213" spans="2:11" s="1" customFormat="1" ht="15" customHeight="1">
      <c r="B213" s="268"/>
      <c r="C213" s="236"/>
      <c r="D213" s="236"/>
      <c r="E213" s="236"/>
      <c r="F213" s="270"/>
      <c r="G213" s="215"/>
      <c r="H213" s="271"/>
      <c r="I213" s="271"/>
      <c r="J213" s="271"/>
      <c r="K213" s="269"/>
    </row>
    <row r="214" spans="2:11" s="1" customFormat="1" ht="15" customHeight="1">
      <c r="B214" s="268"/>
      <c r="C214" s="209" t="s">
        <v>609</v>
      </c>
      <c r="D214" s="236"/>
      <c r="E214" s="236"/>
      <c r="F214" s="229">
        <v>1</v>
      </c>
      <c r="G214" s="215"/>
      <c r="H214" s="317" t="s">
        <v>648</v>
      </c>
      <c r="I214" s="317"/>
      <c r="J214" s="317"/>
      <c r="K214" s="269"/>
    </row>
    <row r="215" spans="2:11" s="1" customFormat="1" ht="15" customHeight="1">
      <c r="B215" s="268"/>
      <c r="C215" s="236"/>
      <c r="D215" s="236"/>
      <c r="E215" s="236"/>
      <c r="F215" s="229">
        <v>2</v>
      </c>
      <c r="G215" s="215"/>
      <c r="H215" s="317" t="s">
        <v>649</v>
      </c>
      <c r="I215" s="317"/>
      <c r="J215" s="317"/>
      <c r="K215" s="269"/>
    </row>
    <row r="216" spans="2:11" s="1" customFormat="1" ht="15" customHeight="1">
      <c r="B216" s="268"/>
      <c r="C216" s="236"/>
      <c r="D216" s="236"/>
      <c r="E216" s="236"/>
      <c r="F216" s="229">
        <v>3</v>
      </c>
      <c r="G216" s="215"/>
      <c r="H216" s="317" t="s">
        <v>650</v>
      </c>
      <c r="I216" s="317"/>
      <c r="J216" s="317"/>
      <c r="K216" s="269"/>
    </row>
    <row r="217" spans="2:11" s="1" customFormat="1" ht="15" customHeight="1">
      <c r="B217" s="268"/>
      <c r="C217" s="236"/>
      <c r="D217" s="236"/>
      <c r="E217" s="236"/>
      <c r="F217" s="229">
        <v>4</v>
      </c>
      <c r="G217" s="215"/>
      <c r="H217" s="317" t="s">
        <v>651</v>
      </c>
      <c r="I217" s="317"/>
      <c r="J217" s="317"/>
      <c r="K217" s="269"/>
    </row>
    <row r="218" spans="2:11" s="1" customFormat="1" ht="12.75" customHeight="1">
      <c r="B218" s="272"/>
      <c r="C218" s="273"/>
      <c r="D218" s="273"/>
      <c r="E218" s="273"/>
      <c r="F218" s="273"/>
      <c r="G218" s="273"/>
      <c r="H218" s="273"/>
      <c r="I218" s="273"/>
      <c r="J218" s="273"/>
      <c r="K218" s="274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01 - SO 03 - Přeložky vod...</vt:lpstr>
      <vt:lpstr>02 - SO 09 - Oprava komun...</vt:lpstr>
      <vt:lpstr>03 - VRN</vt:lpstr>
      <vt:lpstr>Pokyny pro vyplnění</vt:lpstr>
      <vt:lpstr>'01 - SO 03 - Přeložky vod...'!Názvy_tisku</vt:lpstr>
      <vt:lpstr>'02 - SO 09 - Oprava komun...'!Názvy_tisku</vt:lpstr>
      <vt:lpstr>'03 - VRN'!Názvy_tisku</vt:lpstr>
      <vt:lpstr>'Rekapitulace stavby'!Názvy_tisku</vt:lpstr>
      <vt:lpstr>'01 - SO 03 - Přeložky vod...'!Oblast_tisku</vt:lpstr>
      <vt:lpstr>'02 - SO 09 - Oprava komun...'!Oblast_tisku</vt:lpstr>
      <vt:lpstr>'03 -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EVA-DELL\Eva</dc:creator>
  <cp:lastModifiedBy>Žitný Tomáš</cp:lastModifiedBy>
  <dcterms:created xsi:type="dcterms:W3CDTF">2019-11-12T19:19:38Z</dcterms:created>
  <dcterms:modified xsi:type="dcterms:W3CDTF">2019-11-17T17:15:11Z</dcterms:modified>
</cp:coreProperties>
</file>